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elina.gaile\Desktop\dome 24.08\New folder\"/>
    </mc:Choice>
  </mc:AlternateContent>
  <bookViews>
    <workbookView xWindow="120" yWindow="510" windowWidth="20730" windowHeight="7830" firstSheet="1" activeTab="2"/>
  </bookViews>
  <sheets>
    <sheet name="Satura radītājs" sheetId="12" r:id="rId1"/>
    <sheet name="Vispārējā informācija" sheetId="1" r:id="rId2"/>
    <sheet name="Esošā situācija" sheetId="4" r:id="rId3"/>
    <sheet name="APP pasākumi" sheetId="5" r:id="rId4"/>
    <sheet name="Mērķa grupa" sheetId="3" r:id="rId5"/>
    <sheet name="Filtri 1" sheetId="6" state="hidden" r:id="rId6"/>
    <sheet name="Filtri 2" sheetId="7" state="hidden" r:id="rId7"/>
    <sheet name="Budžets" sheetId="10" r:id="rId8"/>
    <sheet name="Apliecinājums" sheetId="11" r:id="rId9"/>
  </sheets>
  <externalReferences>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3" hidden="1">'APP pasākumi'!$A$3:$I$19</definedName>
    <definedName name="_xlnm._FilterDatabase" localSheetId="7" hidden="1">Budžets!$C$6:$C$10</definedName>
  </definedNames>
  <calcPr calcId="152511"/>
</workbook>
</file>

<file path=xl/calcChain.xml><?xml version="1.0" encoding="utf-8"?>
<calcChain xmlns="http://schemas.openxmlformats.org/spreadsheetml/2006/main">
  <c r="L21" i="3" l="1"/>
  <c r="J21" i="3"/>
  <c r="H21" i="3"/>
  <c r="F21" i="3"/>
  <c r="D21" i="3"/>
  <c r="L20" i="3" l="1"/>
  <c r="J20" i="3"/>
  <c r="H20" i="3"/>
  <c r="D20" i="3"/>
  <c r="L19" i="3"/>
  <c r="J19" i="3"/>
  <c r="H19" i="3"/>
  <c r="F19" i="3"/>
  <c r="D19" i="3"/>
  <c r="L18" i="3"/>
  <c r="J18" i="3"/>
  <c r="H18" i="3"/>
  <c r="F18" i="3"/>
  <c r="D18" i="3"/>
  <c r="L17" i="3"/>
  <c r="J17" i="3"/>
  <c r="H17" i="3"/>
  <c r="F17" i="3"/>
  <c r="D17" i="3"/>
  <c r="L16" i="3"/>
  <c r="J16" i="3"/>
  <c r="H16" i="3"/>
  <c r="F16" i="3"/>
  <c r="D16" i="3"/>
  <c r="L15" i="3"/>
  <c r="J15" i="3"/>
  <c r="H15" i="3"/>
  <c r="F15" i="3"/>
  <c r="D15" i="3"/>
  <c r="L14" i="3"/>
  <c r="J14" i="3"/>
  <c r="H14" i="3"/>
  <c r="F14" i="3"/>
  <c r="D14" i="3"/>
  <c r="L13" i="3"/>
  <c r="J13" i="3"/>
  <c r="H13" i="3"/>
  <c r="F13" i="3"/>
  <c r="D13" i="3"/>
  <c r="L12" i="3"/>
  <c r="J12" i="3"/>
  <c r="H12" i="3"/>
  <c r="F12" i="3"/>
  <c r="D12" i="3"/>
  <c r="C29" i="10" l="1"/>
  <c r="G17" i="10" l="1"/>
  <c r="B26" i="1"/>
  <c r="G11" i="10" l="1"/>
  <c r="F11" i="10"/>
  <c r="G5" i="10"/>
  <c r="G24" i="10" s="1"/>
  <c r="F17" i="10"/>
  <c r="C31" i="10"/>
  <c r="C30" i="10"/>
  <c r="C28" i="10"/>
  <c r="C27" i="10"/>
  <c r="F5" i="10"/>
  <c r="F23" i="10" s="1"/>
  <c r="G4" i="6"/>
  <c r="H4" i="6"/>
  <c r="G5" i="6"/>
  <c r="G6" i="6"/>
  <c r="H6" i="6"/>
  <c r="G7" i="6"/>
  <c r="H7" i="6" s="1"/>
  <c r="G8" i="6"/>
  <c r="H8" i="6"/>
  <c r="G9" i="6"/>
  <c r="H9" i="6" s="1"/>
  <c r="G10" i="6"/>
  <c r="H10" i="6"/>
  <c r="I10" i="6" s="1"/>
  <c r="G11" i="6"/>
  <c r="H11" i="6" s="1"/>
  <c r="G12" i="6"/>
  <c r="H12" i="6"/>
  <c r="G13" i="6"/>
  <c r="H13" i="6" s="1"/>
  <c r="I13" i="6" s="1"/>
  <c r="G14" i="6"/>
  <c r="H14" i="6"/>
  <c r="G15" i="6"/>
  <c r="H15" i="6" s="1"/>
  <c r="G16" i="6"/>
  <c r="H16" i="6"/>
  <c r="G17" i="6"/>
  <c r="H17" i="6" s="1"/>
  <c r="G18" i="6"/>
  <c r="H18" i="6"/>
  <c r="G19" i="6"/>
  <c r="H19" i="6" s="1"/>
  <c r="G20" i="6"/>
  <c r="H20" i="6"/>
  <c r="G21" i="6"/>
  <c r="H21" i="6" s="1"/>
  <c r="G22" i="6"/>
  <c r="H22" i="6" s="1"/>
  <c r="G23" i="6"/>
  <c r="H23" i="6" s="1"/>
  <c r="G24" i="6"/>
  <c r="H24" i="6" s="1"/>
  <c r="G25" i="6"/>
  <c r="H25" i="6" s="1"/>
  <c r="I25" i="6" s="1"/>
  <c r="G26" i="6"/>
  <c r="H26" i="6"/>
  <c r="G27" i="6"/>
  <c r="H27" i="6" s="1"/>
  <c r="G28" i="6"/>
  <c r="H28" i="6"/>
  <c r="G29" i="6"/>
  <c r="H29" i="6" s="1"/>
  <c r="G30" i="6"/>
  <c r="H30" i="6"/>
  <c r="I26" i="6" s="1"/>
  <c r="G31" i="6"/>
  <c r="H31" i="6" s="1"/>
  <c r="G32" i="6"/>
  <c r="H32" i="6"/>
  <c r="G33" i="6"/>
  <c r="H33" i="6" s="1"/>
  <c r="G34" i="6"/>
  <c r="H34" i="6"/>
  <c r="G35" i="6"/>
  <c r="H35" i="6" s="1"/>
  <c r="G36" i="6"/>
  <c r="H36" i="6"/>
  <c r="G37" i="6"/>
  <c r="H37" i="6" s="1"/>
  <c r="G38" i="6"/>
  <c r="H38" i="6"/>
  <c r="G39" i="6"/>
  <c r="H39" i="6" s="1"/>
  <c r="G40" i="6"/>
  <c r="H40" i="6"/>
  <c r="G41" i="6"/>
  <c r="H41" i="6" s="1"/>
  <c r="I40" i="6" s="1"/>
  <c r="G42" i="6"/>
  <c r="H42" i="6"/>
  <c r="G43" i="6"/>
  <c r="H43" i="6" s="1"/>
  <c r="G44" i="6"/>
  <c r="H44" i="6"/>
  <c r="G45" i="6"/>
  <c r="H45" i="6" s="1"/>
  <c r="G46" i="6"/>
  <c r="H46" i="6"/>
  <c r="G47" i="6"/>
  <c r="H47" i="6" s="1"/>
  <c r="G48" i="6"/>
  <c r="H48" i="6"/>
  <c r="G49" i="6"/>
  <c r="H49" i="6" s="1"/>
  <c r="G50" i="6"/>
  <c r="H50" i="6" s="1"/>
  <c r="G51" i="6"/>
  <c r="H51" i="6" s="1"/>
  <c r="I50" i="6" s="1"/>
  <c r="G52" i="6"/>
  <c r="H52" i="6" s="1"/>
  <c r="G53" i="6"/>
  <c r="H53" i="6"/>
  <c r="G54" i="6"/>
  <c r="H54" i="6" s="1"/>
  <c r="G55" i="6"/>
  <c r="H55" i="6"/>
  <c r="I54" i="6" s="1"/>
  <c r="G56" i="6"/>
  <c r="H56" i="6" s="1"/>
  <c r="G57" i="6"/>
  <c r="H57" i="6"/>
  <c r="G58" i="6"/>
  <c r="H58" i="6" s="1"/>
  <c r="G59" i="6"/>
  <c r="H59" i="6" s="1"/>
  <c r="I59" i="6" s="1"/>
  <c r="G60" i="6"/>
  <c r="H60" i="6"/>
  <c r="G61" i="6"/>
  <c r="H61" i="6"/>
  <c r="G62" i="6"/>
  <c r="H62" i="6"/>
  <c r="G63" i="6"/>
  <c r="H63" i="6"/>
  <c r="G64" i="6"/>
  <c r="H64" i="6"/>
  <c r="G65" i="6"/>
  <c r="H65" i="6"/>
  <c r="G66" i="6"/>
  <c r="H66" i="6"/>
  <c r="G67" i="6"/>
  <c r="H67" i="6"/>
  <c r="G68" i="6"/>
  <c r="H68" i="6"/>
  <c r="G69" i="6"/>
  <c r="H69" i="6" s="1"/>
  <c r="G70" i="6"/>
  <c r="H70" i="6"/>
  <c r="G71" i="6"/>
  <c r="H71" i="6"/>
  <c r="G72" i="6"/>
  <c r="H72" i="6"/>
  <c r="G73" i="6"/>
  <c r="H73" i="6"/>
  <c r="G74" i="6"/>
  <c r="H74" i="6"/>
  <c r="G75" i="6"/>
  <c r="H75" i="6"/>
  <c r="G76" i="6"/>
  <c r="H76" i="6"/>
  <c r="G77" i="6"/>
  <c r="H77" i="6"/>
  <c r="G78" i="6"/>
  <c r="H78" i="6"/>
  <c r="G79" i="6"/>
  <c r="H79" i="6"/>
  <c r="G80" i="6"/>
  <c r="H80" i="6"/>
  <c r="G81" i="6"/>
  <c r="H81" i="6" s="1"/>
  <c r="G82" i="6"/>
  <c r="H82" i="6" s="1"/>
  <c r="I82" i="6" s="1"/>
  <c r="G83" i="6"/>
  <c r="H83" i="6" s="1"/>
  <c r="G84" i="6"/>
  <c r="H84" i="6"/>
  <c r="G85" i="6"/>
  <c r="H85" i="6"/>
  <c r="G86" i="6"/>
  <c r="H86" i="6"/>
  <c r="G87" i="6"/>
  <c r="H87" i="6"/>
  <c r="G88" i="6"/>
  <c r="H88" i="6"/>
  <c r="G89" i="6"/>
  <c r="H89" i="6"/>
  <c r="G90" i="6"/>
  <c r="H90" i="6"/>
  <c r="I90" i="6" s="1"/>
  <c r="G91" i="6"/>
  <c r="H91" i="6" s="1"/>
  <c r="G92" i="6"/>
  <c r="H92" i="6" s="1"/>
  <c r="I91" i="6" s="1"/>
  <c r="G93" i="6"/>
  <c r="H93" i="6"/>
  <c r="G94" i="6"/>
  <c r="H94" i="6"/>
  <c r="G95" i="6"/>
  <c r="H95" i="6"/>
  <c r="G96" i="6"/>
  <c r="H96" i="6"/>
  <c r="G97" i="6"/>
  <c r="H97" i="6"/>
  <c r="G98" i="6"/>
  <c r="H98" i="6"/>
  <c r="G99" i="6"/>
  <c r="H99" i="6"/>
  <c r="G100" i="6"/>
  <c r="H100" i="6"/>
  <c r="G101" i="6"/>
  <c r="H101" i="6"/>
  <c r="G102" i="6"/>
  <c r="H102" i="6"/>
  <c r="G103" i="6"/>
  <c r="H103" i="6"/>
  <c r="G104" i="6"/>
  <c r="H104" i="6"/>
  <c r="G105" i="6"/>
  <c r="H105" i="6" s="1"/>
  <c r="G106" i="6"/>
  <c r="H106" i="6" s="1"/>
  <c r="G107" i="6"/>
  <c r="H107" i="6" s="1"/>
  <c r="G108" i="6"/>
  <c r="H108" i="6" s="1"/>
  <c r="G109" i="6"/>
  <c r="H109" i="6" s="1"/>
  <c r="G110" i="6"/>
  <c r="H110" i="6" s="1"/>
  <c r="G111" i="6"/>
  <c r="H111" i="6" s="1"/>
  <c r="G112" i="6"/>
  <c r="H112" i="6" s="1"/>
  <c r="G113" i="6"/>
  <c r="H113" i="6" s="1"/>
  <c r="G114" i="6"/>
  <c r="H114" i="6" s="1"/>
  <c r="G115" i="6"/>
  <c r="H115" i="6" s="1"/>
  <c r="G116" i="6"/>
  <c r="H116" i="6" s="1"/>
  <c r="G117" i="6"/>
  <c r="H117" i="6" s="1"/>
  <c r="G118" i="6"/>
  <c r="H118" i="6" s="1"/>
  <c r="G119" i="6"/>
  <c r="H119" i="6" s="1"/>
  <c r="G120" i="6"/>
  <c r="H120" i="6" s="1"/>
  <c r="G121" i="6"/>
  <c r="H121" i="6" s="1"/>
  <c r="G122" i="6"/>
  <c r="H122" i="6" s="1"/>
  <c r="G123" i="6"/>
  <c r="H123" i="6" s="1"/>
  <c r="G124" i="6"/>
  <c r="H124" i="6" s="1"/>
  <c r="G125" i="6"/>
  <c r="H125" i="6" s="1"/>
  <c r="G126" i="6"/>
  <c r="H126" i="6" s="1"/>
  <c r="G127" i="6"/>
  <c r="H127" i="6" s="1"/>
  <c r="G128" i="6"/>
  <c r="H128" i="6" s="1"/>
  <c r="G129" i="6"/>
  <c r="H129" i="6" s="1"/>
  <c r="G130" i="6"/>
  <c r="H130" i="6" s="1"/>
  <c r="G131" i="6"/>
  <c r="H131" i="6" s="1"/>
  <c r="G132" i="6"/>
  <c r="H132" i="6" s="1"/>
  <c r="G133" i="6"/>
  <c r="H133" i="6" s="1"/>
  <c r="G134" i="6"/>
  <c r="H134" i="6" s="1"/>
  <c r="G135" i="6"/>
  <c r="H135" i="6" s="1"/>
  <c r="G136" i="6"/>
  <c r="H136" i="6" s="1"/>
  <c r="G137" i="6"/>
  <c r="H137" i="6" s="1"/>
  <c r="G138" i="6"/>
  <c r="H138" i="6" s="1"/>
  <c r="G139" i="6"/>
  <c r="H139" i="6" s="1"/>
  <c r="G140" i="6"/>
  <c r="H140" i="6" s="1"/>
  <c r="G141" i="6"/>
  <c r="H141" i="6" s="1"/>
  <c r="G142" i="6"/>
  <c r="H142" i="6" s="1"/>
  <c r="G143" i="6"/>
  <c r="H143" i="6" s="1"/>
  <c r="G144" i="6"/>
  <c r="H144" i="6" s="1"/>
  <c r="G145" i="6"/>
  <c r="H145" i="6" s="1"/>
  <c r="G146" i="6"/>
  <c r="H146" i="6" s="1"/>
  <c r="G147" i="6"/>
  <c r="H147" i="6" s="1"/>
  <c r="G148" i="6"/>
  <c r="H148" i="6" s="1"/>
  <c r="G149" i="6"/>
  <c r="H149" i="6" s="1"/>
  <c r="G150" i="6"/>
  <c r="H150" i="6" s="1"/>
  <c r="G151" i="6"/>
  <c r="H151" i="6" s="1"/>
  <c r="G152" i="6"/>
  <c r="H152" i="6" s="1"/>
  <c r="G153" i="6"/>
  <c r="H153" i="6" s="1"/>
  <c r="G154" i="6"/>
  <c r="H154" i="6" s="1"/>
  <c r="G155" i="6"/>
  <c r="H155" i="6"/>
  <c r="G156" i="6"/>
  <c r="H156" i="6" s="1"/>
  <c r="G157" i="6"/>
  <c r="H157" i="6"/>
  <c r="G158" i="6"/>
  <c r="H158" i="6" s="1"/>
  <c r="G159" i="6"/>
  <c r="H159" i="6"/>
  <c r="G160" i="6"/>
  <c r="H160" i="6" s="1"/>
  <c r="G161" i="6"/>
  <c r="H161" i="6"/>
  <c r="G162" i="6"/>
  <c r="H162" i="6" s="1"/>
  <c r="G163" i="6"/>
  <c r="H163" i="6" s="1"/>
  <c r="G164" i="6"/>
  <c r="H164" i="6" s="1"/>
  <c r="G165" i="6"/>
  <c r="H165" i="6" s="1"/>
  <c r="G166" i="6"/>
  <c r="H166" i="6" s="1"/>
  <c r="G167" i="6"/>
  <c r="H167" i="6" s="1"/>
  <c r="G168" i="6"/>
  <c r="H168" i="6" s="1"/>
  <c r="G169" i="6"/>
  <c r="H169" i="6" s="1"/>
  <c r="G170" i="6"/>
  <c r="H170" i="6" s="1"/>
  <c r="G171" i="6"/>
  <c r="H171" i="6" s="1"/>
  <c r="G172" i="6"/>
  <c r="H172" i="6" s="1"/>
  <c r="G173" i="6"/>
  <c r="H173" i="6" s="1"/>
  <c r="G174" i="6"/>
  <c r="H174" i="6" s="1"/>
  <c r="G175" i="6"/>
  <c r="H175" i="6" s="1"/>
  <c r="G176" i="6"/>
  <c r="H176" i="6" s="1"/>
  <c r="G177" i="6"/>
  <c r="H177" i="6" s="1"/>
  <c r="G178" i="6"/>
  <c r="H178" i="6" s="1"/>
  <c r="G179" i="6"/>
  <c r="H179" i="6" s="1"/>
  <c r="G180" i="6"/>
  <c r="H180" i="6" s="1"/>
  <c r="G181" i="6"/>
  <c r="H181" i="6" s="1"/>
  <c r="G182" i="6"/>
  <c r="H182" i="6" s="1"/>
  <c r="G183" i="6"/>
  <c r="H183" i="6"/>
  <c r="G184" i="6"/>
  <c r="H184" i="6" s="1"/>
  <c r="G185" i="6"/>
  <c r="H185" i="6"/>
  <c r="G186" i="6"/>
  <c r="H186" i="6" s="1"/>
  <c r="G187" i="6"/>
  <c r="H187" i="6"/>
  <c r="G188" i="6"/>
  <c r="H188" i="6" s="1"/>
  <c r="G189" i="6"/>
  <c r="H189" i="6"/>
  <c r="G190" i="6"/>
  <c r="H190" i="6" s="1"/>
  <c r="G191" i="6"/>
  <c r="H191" i="6"/>
  <c r="G192" i="6"/>
  <c r="H192" i="6" s="1"/>
  <c r="I192" i="6" s="1"/>
  <c r="G193" i="6"/>
  <c r="H193" i="6"/>
  <c r="G194" i="6"/>
  <c r="H194" i="6" s="1"/>
  <c r="G195" i="6"/>
  <c r="H195" i="6" s="1"/>
  <c r="G196" i="6"/>
  <c r="H196" i="6" s="1"/>
  <c r="G197" i="6"/>
  <c r="H197" i="6" s="1"/>
  <c r="I194" i="6" s="1"/>
  <c r="G198" i="6"/>
  <c r="H198" i="6" s="1"/>
  <c r="G199" i="6"/>
  <c r="H199" i="6"/>
  <c r="I199" i="6" s="1"/>
  <c r="G200" i="6"/>
  <c r="H200" i="6" s="1"/>
  <c r="G201" i="6"/>
  <c r="H201" i="6" s="1"/>
  <c r="G202" i="6"/>
  <c r="H202" i="6"/>
  <c r="I201" i="6" s="1"/>
  <c r="G203" i="6"/>
  <c r="H203" i="6" s="1"/>
  <c r="G204" i="6"/>
  <c r="H204" i="6"/>
  <c r="G205" i="6"/>
  <c r="H205" i="6" s="1"/>
  <c r="I205" i="6" s="1"/>
  <c r="G206" i="6"/>
  <c r="H206" i="6"/>
  <c r="I206" i="6" s="1"/>
  <c r="G207" i="6"/>
  <c r="H207" i="6"/>
  <c r="I207" i="6" s="1"/>
  <c r="G208" i="6"/>
  <c r="H208" i="6" s="1"/>
  <c r="G209" i="6"/>
  <c r="H209" i="6"/>
  <c r="G210" i="6"/>
  <c r="H210" i="6" s="1"/>
  <c r="G211" i="6"/>
  <c r="H211" i="6"/>
  <c r="G212" i="6"/>
  <c r="H212" i="6" s="1"/>
  <c r="G213" i="6"/>
  <c r="H213" i="6"/>
  <c r="G214" i="6"/>
  <c r="H214" i="6" s="1"/>
  <c r="G215" i="6"/>
  <c r="H215" i="6"/>
  <c r="G216" i="6"/>
  <c r="H216" i="6" s="1"/>
  <c r="G217" i="6"/>
  <c r="H217" i="6"/>
  <c r="G218" i="6"/>
  <c r="H218" i="6" s="1"/>
  <c r="I218" i="6" s="1"/>
  <c r="G219" i="6"/>
  <c r="H219" i="6" s="1"/>
  <c r="G220" i="6"/>
  <c r="H220" i="6"/>
  <c r="G221" i="6"/>
  <c r="H221" i="6" s="1"/>
  <c r="G222" i="6"/>
  <c r="H222" i="6" s="1"/>
  <c r="G223" i="6"/>
  <c r="H223" i="6" s="1"/>
  <c r="G224" i="6"/>
  <c r="H224" i="6" s="1"/>
  <c r="G225" i="6"/>
  <c r="H225" i="6" s="1"/>
  <c r="G226" i="6"/>
  <c r="H226" i="6"/>
  <c r="G227" i="6"/>
  <c r="H227" i="6" s="1"/>
  <c r="G228" i="6"/>
  <c r="H228" i="6"/>
  <c r="G229" i="6"/>
  <c r="H229" i="6" s="1"/>
  <c r="G230" i="6"/>
  <c r="H230" i="6"/>
  <c r="G231" i="6"/>
  <c r="H231" i="6" s="1"/>
  <c r="G232" i="6"/>
  <c r="H232" i="6"/>
  <c r="G233" i="6"/>
  <c r="H233" i="6" s="1"/>
  <c r="I231" i="6" s="1"/>
  <c r="G234" i="6"/>
  <c r="H234" i="6"/>
  <c r="G235" i="6"/>
  <c r="H235" i="6" s="1"/>
  <c r="G236" i="6"/>
  <c r="H236" i="6"/>
  <c r="G237" i="6"/>
  <c r="H237" i="6" s="1"/>
  <c r="G238" i="6"/>
  <c r="H238" i="6"/>
  <c r="I236" i="6" s="1"/>
  <c r="G239" i="6"/>
  <c r="H239" i="6" s="1"/>
  <c r="G240" i="6"/>
  <c r="H240" i="6"/>
  <c r="G241" i="6"/>
  <c r="H241" i="6" s="1"/>
  <c r="G242" i="6"/>
  <c r="H242" i="6"/>
  <c r="G243" i="6"/>
  <c r="H243" i="6" s="1"/>
  <c r="G244" i="6"/>
  <c r="H244" i="6"/>
  <c r="G245" i="6"/>
  <c r="H245" i="6" s="1"/>
  <c r="G246" i="6"/>
  <c r="H246" i="6" s="1"/>
  <c r="G247" i="6"/>
  <c r="H247" i="6" s="1"/>
  <c r="G248" i="6"/>
  <c r="H248" i="6" s="1"/>
  <c r="G249" i="6"/>
  <c r="H249" i="6" s="1"/>
  <c r="G250" i="6"/>
  <c r="H250" i="6" s="1"/>
  <c r="G251" i="6"/>
  <c r="H251" i="6" s="1"/>
  <c r="G252" i="6"/>
  <c r="H252" i="6" s="1"/>
  <c r="G253" i="6"/>
  <c r="H253" i="6" s="1"/>
  <c r="G254" i="6"/>
  <c r="H254" i="6" s="1"/>
  <c r="G255" i="6"/>
  <c r="H255" i="6" s="1"/>
  <c r="G256" i="6"/>
  <c r="H256" i="6" s="1"/>
  <c r="G257" i="6"/>
  <c r="H257" i="6" s="1"/>
  <c r="G258" i="6"/>
  <c r="H258" i="6" s="1"/>
  <c r="G259" i="6"/>
  <c r="H259" i="6" s="1"/>
  <c r="G260" i="6"/>
  <c r="H260" i="6" s="1"/>
  <c r="G261" i="6"/>
  <c r="H261" i="6" s="1"/>
  <c r="G262" i="6"/>
  <c r="H262" i="6" s="1"/>
  <c r="G263" i="6"/>
  <c r="H263" i="6" s="1"/>
  <c r="I263" i="6" s="1"/>
  <c r="G264" i="6"/>
  <c r="H264" i="6" s="1"/>
  <c r="G265" i="6"/>
  <c r="H265" i="6" s="1"/>
  <c r="G266" i="6"/>
  <c r="H266" i="6" s="1"/>
  <c r="G267" i="6"/>
  <c r="H267" i="6" s="1"/>
  <c r="I267" i="6" s="1"/>
  <c r="G268" i="6"/>
  <c r="H268" i="6" s="1"/>
  <c r="G269" i="6"/>
  <c r="H269" i="6" s="1"/>
  <c r="G270" i="6"/>
  <c r="H270" i="6" s="1"/>
  <c r="G271" i="6"/>
  <c r="H271" i="6" s="1"/>
  <c r="I271" i="6" s="1"/>
  <c r="G272" i="6"/>
  <c r="H272" i="6" s="1"/>
  <c r="G273" i="6"/>
  <c r="H273" i="6" s="1"/>
  <c r="G274" i="6"/>
  <c r="H274" i="6" s="1"/>
  <c r="G275" i="6"/>
  <c r="H275" i="6" s="1"/>
  <c r="G276" i="6"/>
  <c r="H276" i="6" s="1"/>
  <c r="G277" i="6"/>
  <c r="H277" i="6" s="1"/>
  <c r="G278" i="6"/>
  <c r="H278" i="6" s="1"/>
  <c r="G279" i="6"/>
  <c r="H279" i="6" s="1"/>
  <c r="G280" i="6"/>
  <c r="H280" i="6" s="1"/>
  <c r="G281" i="6"/>
  <c r="H281" i="6" s="1"/>
  <c r="G282" i="6"/>
  <c r="H282" i="6" s="1"/>
  <c r="G283" i="6"/>
  <c r="H283" i="6" s="1"/>
  <c r="I283" i="6" s="1"/>
  <c r="G284" i="6"/>
  <c r="H284" i="6" s="1"/>
  <c r="G285" i="6"/>
  <c r="H285" i="6" s="1"/>
  <c r="G286" i="6"/>
  <c r="H286" i="6"/>
  <c r="I285" i="6" s="1"/>
  <c r="G287" i="6"/>
  <c r="H287" i="6" s="1"/>
  <c r="G288" i="6"/>
  <c r="H288" i="6"/>
  <c r="G289" i="6"/>
  <c r="H289" i="6" s="1"/>
  <c r="G290" i="6"/>
  <c r="H290" i="6"/>
  <c r="G291" i="6"/>
  <c r="H291" i="6" s="1"/>
  <c r="G292" i="6"/>
  <c r="H292" i="6" s="1"/>
  <c r="I291" i="6" s="1"/>
  <c r="G293" i="6"/>
  <c r="H293" i="6" s="1"/>
  <c r="G294" i="6"/>
  <c r="H294" i="6"/>
  <c r="G295" i="6"/>
  <c r="H295" i="6" s="1"/>
  <c r="G296" i="6"/>
  <c r="H296" i="6"/>
  <c r="G297" i="6"/>
  <c r="H297" i="6"/>
  <c r="G298" i="6"/>
  <c r="H298" i="6"/>
  <c r="G299" i="6"/>
  <c r="H299" i="6"/>
  <c r="G300" i="6"/>
  <c r="H300" i="6"/>
  <c r="G301" i="6"/>
  <c r="H301" i="6"/>
  <c r="G302" i="6"/>
  <c r="H302" i="6"/>
  <c r="G303" i="6"/>
  <c r="H303" i="6"/>
  <c r="G304" i="6"/>
  <c r="H304" i="6"/>
  <c r="G305" i="6"/>
  <c r="H305" i="6" s="1"/>
  <c r="G306" i="6"/>
  <c r="H306" i="6"/>
  <c r="G307" i="6"/>
  <c r="H307" i="6" s="1"/>
  <c r="G308" i="6"/>
  <c r="H308" i="6"/>
  <c r="G309" i="6"/>
  <c r="H309" i="6" s="1"/>
  <c r="G310" i="6"/>
  <c r="H310" i="6"/>
  <c r="G311" i="6"/>
  <c r="H311" i="6" s="1"/>
  <c r="G312" i="6"/>
  <c r="H312" i="6"/>
  <c r="G313" i="6"/>
  <c r="H313" i="6" s="1"/>
  <c r="G314" i="6"/>
  <c r="H314" i="6"/>
  <c r="G315" i="6"/>
  <c r="H315" i="6" s="1"/>
  <c r="G316" i="6"/>
  <c r="H316" i="6"/>
  <c r="G317" i="6"/>
  <c r="H317" i="6" s="1"/>
  <c r="G318" i="6"/>
  <c r="H318" i="6"/>
  <c r="G319" i="6"/>
  <c r="H319" i="6" s="1"/>
  <c r="G320" i="6"/>
  <c r="H320" i="6"/>
  <c r="G321" i="6"/>
  <c r="H321" i="6" s="1"/>
  <c r="G322" i="6"/>
  <c r="H322" i="6"/>
  <c r="G323" i="6"/>
  <c r="H323" i="6" s="1"/>
  <c r="G324" i="6"/>
  <c r="H324" i="6"/>
  <c r="G325" i="6"/>
  <c r="H325" i="6" s="1"/>
  <c r="G326" i="6"/>
  <c r="H326" i="6"/>
  <c r="G327" i="6"/>
  <c r="H327" i="6" s="1"/>
  <c r="G328" i="6"/>
  <c r="H328" i="6"/>
  <c r="G329" i="6"/>
  <c r="H329" i="6" s="1"/>
  <c r="G330" i="6"/>
  <c r="H330" i="6"/>
  <c r="G331" i="6"/>
  <c r="H331" i="6" s="1"/>
  <c r="G332" i="6"/>
  <c r="H332" i="6"/>
  <c r="G333" i="6"/>
  <c r="H333" i="6" s="1"/>
  <c r="G334" i="6"/>
  <c r="H334" i="6"/>
  <c r="G335" i="6"/>
  <c r="H335" i="6" s="1"/>
  <c r="G336" i="6"/>
  <c r="H336" i="6"/>
  <c r="G337" i="6"/>
  <c r="H337" i="6" s="1"/>
  <c r="G338" i="6"/>
  <c r="H338" i="6"/>
  <c r="I338" i="6"/>
  <c r="G339" i="6"/>
  <c r="H339" i="6" s="1"/>
  <c r="G340" i="6"/>
  <c r="H340" i="6"/>
  <c r="G341" i="6"/>
  <c r="H341" i="6" s="1"/>
  <c r="G342" i="6"/>
  <c r="H342" i="6" s="1"/>
  <c r="G343" i="6"/>
  <c r="H343" i="6" s="1"/>
  <c r="G344" i="6"/>
  <c r="H344" i="6"/>
  <c r="G345" i="6"/>
  <c r="H345" i="6" s="1"/>
  <c r="G346" i="6"/>
  <c r="H346" i="6"/>
  <c r="G347" i="6"/>
  <c r="H347" i="6" s="1"/>
  <c r="I347" i="6" s="1"/>
  <c r="G348" i="6"/>
  <c r="H348" i="6"/>
  <c r="G349" i="6"/>
  <c r="H349" i="6"/>
  <c r="G350" i="6"/>
  <c r="H350" i="6" s="1"/>
  <c r="G351" i="6"/>
  <c r="H351" i="6"/>
  <c r="G352" i="6"/>
  <c r="H352" i="6" s="1"/>
  <c r="G353" i="6"/>
  <c r="H353" i="6"/>
  <c r="G354" i="6"/>
  <c r="H354" i="6" s="1"/>
  <c r="G355" i="6"/>
  <c r="H355" i="6"/>
  <c r="G356" i="6"/>
  <c r="H356" i="6" s="1"/>
  <c r="G357" i="6"/>
  <c r="H357" i="6"/>
  <c r="G358" i="6"/>
  <c r="H358" i="6" s="1"/>
  <c r="G359" i="6"/>
  <c r="H359" i="6"/>
  <c r="G360" i="6"/>
  <c r="H360" i="6" s="1"/>
  <c r="G361" i="6"/>
  <c r="H361" i="6" s="1"/>
  <c r="G362" i="6"/>
  <c r="H362" i="6"/>
  <c r="G363" i="6"/>
  <c r="H363" i="6" s="1"/>
  <c r="G364" i="6"/>
  <c r="H364" i="6" s="1"/>
  <c r="G365" i="6"/>
  <c r="H365" i="6" s="1"/>
  <c r="G366" i="6"/>
  <c r="H366" i="6" s="1"/>
  <c r="G367" i="6"/>
  <c r="H367" i="6" s="1"/>
  <c r="G368" i="6"/>
  <c r="H368" i="6" s="1"/>
  <c r="G369" i="6"/>
  <c r="H369" i="6" s="1"/>
  <c r="G370" i="6"/>
  <c r="H370" i="6" s="1"/>
  <c r="G371" i="6"/>
  <c r="H371" i="6" s="1"/>
  <c r="G372" i="6"/>
  <c r="H372" i="6" s="1"/>
  <c r="G373" i="6"/>
  <c r="H373" i="6" s="1"/>
  <c r="G374" i="6"/>
  <c r="H374" i="6" s="1"/>
  <c r="I374" i="6" s="1"/>
  <c r="G375" i="6"/>
  <c r="H375" i="6"/>
  <c r="G376" i="6"/>
  <c r="H376" i="6" s="1"/>
  <c r="G377" i="6"/>
  <c r="H377" i="6"/>
  <c r="G378" i="6"/>
  <c r="H378" i="6" s="1"/>
  <c r="G379" i="6"/>
  <c r="H379" i="6"/>
  <c r="G380" i="6"/>
  <c r="H380" i="6" s="1"/>
  <c r="G381" i="6"/>
  <c r="H381" i="6"/>
  <c r="G382" i="6"/>
  <c r="H382" i="6" s="1"/>
  <c r="G383" i="6"/>
  <c r="H383" i="6"/>
  <c r="I383" i="6" s="1"/>
  <c r="G384" i="6"/>
  <c r="H384" i="6" s="1"/>
  <c r="G385" i="6"/>
  <c r="H385" i="6" s="1"/>
  <c r="G386" i="6"/>
  <c r="H386" i="6" s="1"/>
  <c r="G387" i="6"/>
  <c r="H387" i="6" s="1"/>
  <c r="G388" i="6"/>
  <c r="H388" i="6" s="1"/>
  <c r="G389" i="6"/>
  <c r="H389" i="6" s="1"/>
  <c r="G390" i="6"/>
  <c r="H390" i="6" s="1"/>
  <c r="G391" i="6"/>
  <c r="H391" i="6" s="1"/>
  <c r="G392" i="6"/>
  <c r="H392" i="6" s="1"/>
  <c r="G393" i="6"/>
  <c r="H393" i="6" s="1"/>
  <c r="G394" i="6"/>
  <c r="H394" i="6" s="1"/>
  <c r="G395" i="6"/>
  <c r="H395" i="6" s="1"/>
  <c r="G396" i="6"/>
  <c r="H396" i="6" s="1"/>
  <c r="G397" i="6"/>
  <c r="H397" i="6" s="1"/>
  <c r="G398" i="6"/>
  <c r="H398" i="6" s="1"/>
  <c r="G399" i="6"/>
  <c r="H399" i="6" s="1"/>
  <c r="G400" i="6"/>
  <c r="H400" i="6" s="1"/>
  <c r="G401" i="6"/>
  <c r="H401" i="6" s="1"/>
  <c r="G402" i="6"/>
  <c r="H402" i="6" s="1"/>
  <c r="G403" i="6"/>
  <c r="H403" i="6" s="1"/>
  <c r="G404" i="6"/>
  <c r="H404" i="6" s="1"/>
  <c r="G405" i="6"/>
  <c r="H405" i="6" s="1"/>
  <c r="G406" i="6"/>
  <c r="H406" i="6" s="1"/>
  <c r="G407" i="6"/>
  <c r="H407" i="6"/>
  <c r="G408" i="6"/>
  <c r="H408" i="6" s="1"/>
  <c r="G409" i="6"/>
  <c r="H409" i="6" s="1"/>
  <c r="G410" i="6"/>
  <c r="H410" i="6" s="1"/>
  <c r="I410" i="6" s="1"/>
  <c r="G411" i="6"/>
  <c r="H411" i="6" s="1"/>
  <c r="G412" i="6"/>
  <c r="H412" i="6"/>
  <c r="G413" i="6"/>
  <c r="H413" i="6" s="1"/>
  <c r="G414" i="6"/>
  <c r="H414" i="6"/>
  <c r="G415" i="6"/>
  <c r="H415" i="6" s="1"/>
  <c r="G416" i="6"/>
  <c r="H416" i="6"/>
  <c r="G417" i="6"/>
  <c r="H417" i="6" s="1"/>
  <c r="G418" i="6"/>
  <c r="H418" i="6" s="1"/>
  <c r="G419" i="6"/>
  <c r="H419" i="6"/>
  <c r="I419" i="6" s="1"/>
  <c r="G420" i="6"/>
  <c r="H420" i="6" s="1"/>
  <c r="G421" i="6"/>
  <c r="H421" i="6"/>
  <c r="G422" i="6"/>
  <c r="H422" i="6" s="1"/>
  <c r="G423" i="6"/>
  <c r="H423" i="6" s="1"/>
  <c r="G424" i="6"/>
  <c r="H424" i="6" s="1"/>
  <c r="G425" i="6"/>
  <c r="H425" i="6"/>
  <c r="I424" i="6" s="1"/>
  <c r="G426" i="6"/>
  <c r="H426" i="6" s="1"/>
  <c r="G427" i="6"/>
  <c r="H427" i="6"/>
  <c r="G428" i="6"/>
  <c r="H428" i="6" s="1"/>
  <c r="G429" i="6"/>
  <c r="H429" i="6"/>
  <c r="G430" i="6"/>
  <c r="H430" i="6" s="1"/>
  <c r="G431" i="6"/>
  <c r="H431" i="6" s="1"/>
  <c r="I430" i="6" s="1"/>
  <c r="G432" i="6"/>
  <c r="H432" i="6" s="1"/>
  <c r="G433" i="6"/>
  <c r="H433" i="6"/>
  <c r="G434" i="6"/>
  <c r="H434" i="6" s="1"/>
  <c r="G435" i="6"/>
  <c r="H435" i="6"/>
  <c r="G436" i="6"/>
  <c r="H436" i="6"/>
  <c r="G437" i="6"/>
  <c r="H437" i="6"/>
  <c r="G438" i="6"/>
  <c r="H438" i="6"/>
  <c r="G439" i="6"/>
  <c r="H439" i="6"/>
  <c r="G440" i="6"/>
  <c r="H440" i="6"/>
  <c r="G441" i="6"/>
  <c r="H441" i="6"/>
  <c r="G442" i="6"/>
  <c r="H442" i="6"/>
  <c r="G443" i="6"/>
  <c r="H443" i="6"/>
  <c r="G444" i="6"/>
  <c r="H444" i="6"/>
  <c r="G445" i="6"/>
  <c r="H445" i="6"/>
  <c r="G446" i="6"/>
  <c r="H446" i="6"/>
  <c r="G447" i="6"/>
  <c r="H447" i="6"/>
  <c r="G448" i="6"/>
  <c r="H448" i="6"/>
  <c r="G449" i="6"/>
  <c r="H449" i="6"/>
  <c r="G450" i="6"/>
  <c r="H450" i="6" s="1"/>
  <c r="G451" i="6"/>
  <c r="H451" i="6"/>
  <c r="G452" i="6"/>
  <c r="H452" i="6"/>
  <c r="G453" i="6"/>
  <c r="H453" i="6"/>
  <c r="G454" i="6"/>
  <c r="H454" i="6"/>
  <c r="G455" i="6"/>
  <c r="H455" i="6"/>
  <c r="G456" i="6"/>
  <c r="H456" i="6"/>
  <c r="G457" i="6"/>
  <c r="H457" i="6"/>
  <c r="G458" i="6"/>
  <c r="H458" i="6"/>
  <c r="G459" i="6"/>
  <c r="H459" i="6"/>
  <c r="G460" i="6"/>
  <c r="H460" i="6"/>
  <c r="G461" i="6"/>
  <c r="H461" i="6"/>
  <c r="G462" i="6"/>
  <c r="H462" i="6"/>
  <c r="G463" i="6"/>
  <c r="H463" i="6"/>
  <c r="G464" i="6"/>
  <c r="H464" i="6"/>
  <c r="G465" i="6"/>
  <c r="H465" i="6"/>
  <c r="G466" i="6"/>
  <c r="H466" i="6"/>
  <c r="G467" i="6"/>
  <c r="H467" i="6"/>
  <c r="G468" i="6"/>
  <c r="H468" i="6"/>
  <c r="G469" i="6"/>
  <c r="H469" i="6"/>
  <c r="G470" i="6"/>
  <c r="H470" i="6"/>
  <c r="G471" i="6"/>
  <c r="H471" i="6"/>
  <c r="G472" i="6"/>
  <c r="H472" i="6" s="1"/>
  <c r="G473" i="6"/>
  <c r="H473" i="6" s="1"/>
  <c r="G474" i="6"/>
  <c r="H474" i="6"/>
  <c r="G475" i="6"/>
  <c r="H475" i="6" s="1"/>
  <c r="G476" i="6"/>
  <c r="H476" i="6"/>
  <c r="G477" i="6"/>
  <c r="H477" i="6" s="1"/>
  <c r="G478" i="6"/>
  <c r="H478" i="6"/>
  <c r="G479" i="6"/>
  <c r="H479" i="6" s="1"/>
  <c r="I458" i="6" s="1"/>
  <c r="G480" i="6"/>
  <c r="H480" i="6"/>
  <c r="G481" i="6"/>
  <c r="H481" i="6" s="1"/>
  <c r="G482" i="6"/>
  <c r="H482" i="6" s="1"/>
  <c r="G483" i="6"/>
  <c r="H483" i="6" s="1"/>
  <c r="G484" i="6"/>
  <c r="H484" i="6" s="1"/>
  <c r="G485" i="6"/>
  <c r="H485" i="6" s="1"/>
  <c r="G486" i="6"/>
  <c r="H486" i="6" s="1"/>
  <c r="G487" i="6"/>
  <c r="H487" i="6" s="1"/>
  <c r="G488" i="6"/>
  <c r="H488" i="6" s="1"/>
  <c r="G489" i="6"/>
  <c r="H489" i="6" s="1"/>
  <c r="G490" i="6"/>
  <c r="H490" i="6" s="1"/>
  <c r="G491" i="6"/>
  <c r="H491" i="6" s="1"/>
  <c r="G492" i="6"/>
  <c r="H492" i="6" s="1"/>
  <c r="G493" i="6"/>
  <c r="H493" i="6" s="1"/>
  <c r="G494" i="6"/>
  <c r="H494" i="6" s="1"/>
  <c r="G495" i="6"/>
  <c r="H495" i="6" s="1"/>
  <c r="G496" i="6"/>
  <c r="H496" i="6" s="1"/>
  <c r="G497" i="6"/>
  <c r="H497" i="6" s="1"/>
  <c r="G498" i="6"/>
  <c r="H498" i="6" s="1"/>
  <c r="G499" i="6"/>
  <c r="H499" i="6" s="1"/>
  <c r="G500" i="6"/>
  <c r="H500" i="6" s="1"/>
  <c r="G501" i="6"/>
  <c r="H501" i="6" s="1"/>
  <c r="G502" i="6"/>
  <c r="H502" i="6" s="1"/>
  <c r="G503" i="6"/>
  <c r="H503" i="6" s="1"/>
  <c r="G504" i="6"/>
  <c r="H504" i="6" s="1"/>
  <c r="G505" i="6"/>
  <c r="H505" i="6" s="1"/>
  <c r="G506" i="6"/>
  <c r="H506" i="6" s="1"/>
  <c r="G507" i="6"/>
  <c r="H507" i="6" s="1"/>
  <c r="G508" i="6"/>
  <c r="H508" i="6" s="1"/>
  <c r="G509" i="6"/>
  <c r="H509" i="6" s="1"/>
  <c r="G510" i="6"/>
  <c r="H510" i="6" s="1"/>
  <c r="G511" i="6"/>
  <c r="H511" i="6" s="1"/>
  <c r="G512" i="6"/>
  <c r="H512" i="6"/>
  <c r="G513" i="6"/>
  <c r="H513" i="6" s="1"/>
  <c r="G514" i="6"/>
  <c r="H514" i="6"/>
  <c r="G515" i="6"/>
  <c r="H515" i="6" s="1"/>
  <c r="G516" i="6"/>
  <c r="H516" i="6"/>
  <c r="G517" i="6"/>
  <c r="H517" i="6" s="1"/>
  <c r="G518" i="6"/>
  <c r="H518" i="6"/>
  <c r="G519" i="6"/>
  <c r="H519" i="6"/>
  <c r="G520" i="6"/>
  <c r="H520" i="6"/>
  <c r="G521" i="6"/>
  <c r="H521" i="6"/>
  <c r="G522" i="6"/>
  <c r="H522" i="6" s="1"/>
  <c r="G523" i="6"/>
  <c r="H523" i="6"/>
  <c r="G524" i="6"/>
  <c r="H524" i="6" s="1"/>
  <c r="G525" i="6"/>
  <c r="H525" i="6"/>
  <c r="G526" i="6"/>
  <c r="H526" i="6" s="1"/>
  <c r="G527" i="6"/>
  <c r="H527" i="6"/>
  <c r="G528" i="6"/>
  <c r="H528" i="6" s="1"/>
  <c r="G529" i="6"/>
  <c r="H529" i="6"/>
  <c r="G530" i="6"/>
  <c r="H530" i="6" s="1"/>
  <c r="G531" i="6"/>
  <c r="H531" i="6"/>
  <c r="G532" i="6"/>
  <c r="H532" i="6" s="1"/>
  <c r="G533" i="6"/>
  <c r="H533" i="6"/>
  <c r="G534" i="6"/>
  <c r="H534" i="6" s="1"/>
  <c r="G535" i="6"/>
  <c r="H535" i="6"/>
  <c r="G536" i="6"/>
  <c r="H536" i="6" s="1"/>
  <c r="G537" i="6"/>
  <c r="H537" i="6"/>
  <c r="G538" i="6"/>
  <c r="H538" i="6" s="1"/>
  <c r="G539" i="6"/>
  <c r="H539" i="6"/>
  <c r="G540" i="6"/>
  <c r="H540" i="6" s="1"/>
  <c r="G541" i="6"/>
  <c r="H541" i="6"/>
  <c r="G542" i="6"/>
  <c r="H542" i="6" s="1"/>
  <c r="G543" i="6"/>
  <c r="H543" i="6"/>
  <c r="G544" i="6"/>
  <c r="H544" i="6" s="1"/>
  <c r="G545" i="6"/>
  <c r="H545" i="6"/>
  <c r="G546" i="6"/>
  <c r="H546" i="6" s="1"/>
  <c r="G547" i="6"/>
  <c r="H547" i="6"/>
  <c r="G548" i="6"/>
  <c r="H548" i="6" s="1"/>
  <c r="G549" i="6"/>
  <c r="H549" i="6"/>
  <c r="G550" i="6"/>
  <c r="H550" i="6" s="1"/>
  <c r="G551" i="6"/>
  <c r="H551" i="6"/>
  <c r="G552" i="6"/>
  <c r="H552" i="6" s="1"/>
  <c r="G553" i="6"/>
  <c r="H553" i="6"/>
  <c r="G554" i="6"/>
  <c r="H554" i="6" s="1"/>
  <c r="G555" i="6"/>
  <c r="H555" i="6"/>
  <c r="G556" i="6"/>
  <c r="H556" i="6" s="1"/>
  <c r="G557" i="6"/>
  <c r="H557" i="6"/>
  <c r="G558" i="6"/>
  <c r="H558" i="6" s="1"/>
  <c r="G559" i="6"/>
  <c r="H559" i="6"/>
  <c r="G560" i="6"/>
  <c r="H560" i="6" s="1"/>
  <c r="G561" i="6"/>
  <c r="H561" i="6"/>
  <c r="G562" i="6"/>
  <c r="H562" i="6" s="1"/>
  <c r="G563" i="6"/>
  <c r="H563" i="6"/>
  <c r="G564" i="6"/>
  <c r="H564" i="6" s="1"/>
  <c r="G565" i="6"/>
  <c r="H565" i="6"/>
  <c r="G566" i="6"/>
  <c r="H566" i="6" s="1"/>
  <c r="G567" i="6"/>
  <c r="H567" i="6"/>
  <c r="G568" i="6"/>
  <c r="H568" i="6" s="1"/>
  <c r="G569" i="6"/>
  <c r="H569" i="6"/>
  <c r="G570" i="6"/>
  <c r="H570" i="6" s="1"/>
  <c r="G571" i="6"/>
  <c r="H571" i="6"/>
  <c r="G572" i="6"/>
  <c r="H572" i="6" s="1"/>
  <c r="G573" i="6"/>
  <c r="H573" i="6"/>
  <c r="G574" i="6"/>
  <c r="H574" i="6" s="1"/>
  <c r="G575" i="6"/>
  <c r="H575" i="6"/>
  <c r="G576" i="6"/>
  <c r="H576" i="6" s="1"/>
  <c r="G577" i="6"/>
  <c r="H577" i="6"/>
  <c r="G578" i="6"/>
  <c r="H578" i="6" s="1"/>
  <c r="G579" i="6"/>
  <c r="H579" i="6"/>
  <c r="G580" i="6"/>
  <c r="H580" i="6" s="1"/>
  <c r="G581" i="6"/>
  <c r="H581" i="6"/>
  <c r="G582" i="6"/>
  <c r="H582" i="6" s="1"/>
  <c r="G583" i="6"/>
  <c r="H583" i="6"/>
  <c r="G584" i="6"/>
  <c r="H584" i="6" s="1"/>
  <c r="G585" i="6"/>
  <c r="H585" i="6"/>
  <c r="G586" i="6"/>
  <c r="H586" i="6" s="1"/>
  <c r="G587" i="6"/>
  <c r="H587" i="6"/>
  <c r="G588" i="6"/>
  <c r="H588" i="6" s="1"/>
  <c r="G589" i="6"/>
  <c r="H589" i="6"/>
  <c r="G590" i="6"/>
  <c r="H590" i="6" s="1"/>
  <c r="G591" i="6"/>
  <c r="H591" i="6"/>
  <c r="G592" i="6"/>
  <c r="H592" i="6" s="1"/>
  <c r="G593" i="6"/>
  <c r="H593" i="6"/>
  <c r="G594" i="6"/>
  <c r="H594" i="6" s="1"/>
  <c r="I594" i="6" s="1"/>
  <c r="G595" i="6"/>
  <c r="H595" i="6"/>
  <c r="G596" i="6"/>
  <c r="H596" i="6" s="1"/>
  <c r="G597" i="6"/>
  <c r="H597" i="6"/>
  <c r="I597" i="6" s="1"/>
  <c r="G598" i="6"/>
  <c r="H598" i="6" s="1"/>
  <c r="G599" i="6"/>
  <c r="H599" i="6" s="1"/>
  <c r="I599" i="6" s="1"/>
  <c r="G600" i="6"/>
  <c r="H600" i="6"/>
  <c r="G601" i="6"/>
  <c r="H601" i="6"/>
  <c r="I601" i="6" s="1"/>
  <c r="G602" i="6"/>
  <c r="H602" i="6" s="1"/>
  <c r="I602" i="6" s="1"/>
  <c r="G603" i="6"/>
  <c r="H603" i="6" s="1"/>
  <c r="G604" i="6"/>
  <c r="H604" i="6"/>
  <c r="I603" i="6" s="1"/>
  <c r="G605" i="6"/>
  <c r="H605" i="6" s="1"/>
  <c r="G606" i="6"/>
  <c r="H606" i="6"/>
  <c r="G607" i="6"/>
  <c r="H607" i="6" s="1"/>
  <c r="G608" i="6"/>
  <c r="H608" i="6"/>
  <c r="G609" i="6"/>
  <c r="H609" i="6" s="1"/>
  <c r="G610" i="6"/>
  <c r="H610" i="6"/>
  <c r="G611" i="6"/>
  <c r="H611" i="6" s="1"/>
  <c r="G612" i="6"/>
  <c r="H612" i="6"/>
  <c r="I611" i="6" s="1"/>
  <c r="G613" i="6"/>
  <c r="H613" i="6" s="1"/>
  <c r="G614" i="6"/>
  <c r="H614" i="6"/>
  <c r="G615" i="6"/>
  <c r="H615" i="6" s="1"/>
  <c r="G616" i="6"/>
  <c r="H616" i="6"/>
  <c r="G617" i="6"/>
  <c r="H617" i="6" s="1"/>
  <c r="G618" i="6"/>
  <c r="H618" i="6"/>
  <c r="G619" i="6"/>
  <c r="H619" i="6" s="1"/>
  <c r="G620" i="6"/>
  <c r="H620" i="6"/>
  <c r="G621" i="6"/>
  <c r="H621" i="6" s="1"/>
  <c r="G622" i="6"/>
  <c r="H622" i="6"/>
  <c r="G623" i="6"/>
  <c r="H623" i="6" s="1"/>
  <c r="G624" i="6"/>
  <c r="H624" i="6"/>
  <c r="G625" i="6"/>
  <c r="H625" i="6" s="1"/>
  <c r="I625" i="6" s="1"/>
  <c r="G626" i="6"/>
  <c r="H626" i="6"/>
  <c r="G627" i="6"/>
  <c r="H627" i="6" s="1"/>
  <c r="G628" i="6"/>
  <c r="H628" i="6"/>
  <c r="G629" i="6"/>
  <c r="H629" i="6" s="1"/>
  <c r="G630" i="6"/>
  <c r="H630" i="6" s="1"/>
  <c r="G631" i="6"/>
  <c r="H631" i="6" s="1"/>
  <c r="G632" i="6"/>
  <c r="H632" i="6" s="1"/>
  <c r="G633" i="6"/>
  <c r="H633" i="6" s="1"/>
  <c r="G634" i="6"/>
  <c r="H634" i="6" s="1"/>
  <c r="G635" i="6"/>
  <c r="H635" i="6" s="1"/>
  <c r="I635" i="6" s="1"/>
  <c r="G636" i="6"/>
  <c r="H636" i="6" s="1"/>
  <c r="I636" i="6" s="1"/>
  <c r="G637" i="6"/>
  <c r="H637" i="6" s="1"/>
  <c r="G638" i="6"/>
  <c r="H638" i="6"/>
  <c r="G639" i="6"/>
  <c r="H639" i="6" s="1"/>
  <c r="G640" i="6"/>
  <c r="H640" i="6"/>
  <c r="G641" i="6"/>
  <c r="H641" i="6"/>
  <c r="G642" i="6"/>
  <c r="H642" i="6"/>
  <c r="G643" i="6"/>
  <c r="H643" i="6"/>
  <c r="G644" i="6"/>
  <c r="H644" i="6"/>
  <c r="G645" i="6"/>
  <c r="H645" i="6"/>
  <c r="G646" i="6"/>
  <c r="H646" i="6"/>
  <c r="G647" i="6"/>
  <c r="H647" i="6"/>
  <c r="G648" i="6"/>
  <c r="H648" i="6"/>
  <c r="I647" i="6" s="1"/>
  <c r="G649" i="6"/>
  <c r="H649" i="6"/>
  <c r="I649" i="6" s="1"/>
  <c r="G650" i="6"/>
  <c r="H650" i="6" s="1"/>
  <c r="G651" i="6"/>
  <c r="H651" i="6" s="1"/>
  <c r="G652" i="6"/>
  <c r="H652" i="6" s="1"/>
  <c r="G653" i="6"/>
  <c r="H653" i="6" s="1"/>
  <c r="G654" i="6"/>
  <c r="H654" i="6" s="1"/>
  <c r="G655" i="6"/>
  <c r="H655" i="6" s="1"/>
  <c r="G656" i="6"/>
  <c r="H656" i="6" s="1"/>
  <c r="G657" i="6"/>
  <c r="H657" i="6" s="1"/>
  <c r="G658" i="6"/>
  <c r="H658" i="6" s="1"/>
  <c r="G659" i="6"/>
  <c r="H659" i="6" s="1"/>
  <c r="G660" i="6"/>
  <c r="H660" i="6" s="1"/>
  <c r="G661" i="6"/>
  <c r="H661" i="6" s="1"/>
  <c r="G662" i="6"/>
  <c r="H662" i="6" s="1"/>
  <c r="G663" i="6"/>
  <c r="H663" i="6" s="1"/>
  <c r="G664" i="6"/>
  <c r="H664" i="6" s="1"/>
  <c r="G665" i="6"/>
  <c r="H665" i="6" s="1"/>
  <c r="G666" i="6"/>
  <c r="H666" i="6" s="1"/>
  <c r="G667" i="6"/>
  <c r="H667" i="6" s="1"/>
  <c r="I667" i="6" s="1"/>
  <c r="G668" i="6"/>
  <c r="H668" i="6" s="1"/>
  <c r="G669" i="6"/>
  <c r="H669" i="6" s="1"/>
  <c r="G670" i="6"/>
  <c r="H670" i="6" s="1"/>
  <c r="G671" i="6"/>
  <c r="H671" i="6" s="1"/>
  <c r="G672" i="6"/>
  <c r="H672" i="6" s="1"/>
  <c r="G673" i="6"/>
  <c r="H673" i="6" s="1"/>
  <c r="G674" i="6"/>
  <c r="H674" i="6" s="1"/>
  <c r="G675" i="6"/>
  <c r="H675" i="6" s="1"/>
  <c r="G676" i="6"/>
  <c r="H676" i="6" s="1"/>
  <c r="G677" i="6"/>
  <c r="H677" i="6" s="1"/>
  <c r="G678" i="6"/>
  <c r="H678" i="6" s="1"/>
  <c r="G679" i="6"/>
  <c r="H679" i="6" s="1"/>
  <c r="G680" i="6"/>
  <c r="H680" i="6" s="1"/>
  <c r="G681" i="6"/>
  <c r="H681" i="6" s="1"/>
  <c r="G682" i="6"/>
  <c r="H682" i="6" s="1"/>
  <c r="G683" i="6"/>
  <c r="H683" i="6" s="1"/>
  <c r="I681" i="6" s="1"/>
  <c r="G684" i="6"/>
  <c r="H684" i="6" s="1"/>
  <c r="G685" i="6"/>
  <c r="H685" i="6" s="1"/>
  <c r="G686" i="6"/>
  <c r="H686" i="6" s="1"/>
  <c r="G687" i="6"/>
  <c r="H687" i="6" s="1"/>
  <c r="G688" i="6"/>
  <c r="H688" i="6" s="1"/>
  <c r="G689" i="6"/>
  <c r="H689" i="6" s="1"/>
  <c r="G690" i="6"/>
  <c r="H690" i="6" s="1"/>
  <c r="G691" i="6"/>
  <c r="H691" i="6" s="1"/>
  <c r="G692" i="6"/>
  <c r="H692" i="6" s="1"/>
  <c r="G693" i="6"/>
  <c r="H693" i="6" s="1"/>
  <c r="G694" i="6"/>
  <c r="H694" i="6" s="1"/>
  <c r="G695" i="6"/>
  <c r="H695" i="6" s="1"/>
  <c r="G696" i="6"/>
  <c r="H696" i="6" s="1"/>
  <c r="G697" i="6"/>
  <c r="H697" i="6" s="1"/>
  <c r="I697" i="6" s="1"/>
  <c r="G698" i="6"/>
  <c r="H698" i="6"/>
  <c r="G699" i="6"/>
  <c r="H699" i="6"/>
  <c r="G700" i="6"/>
  <c r="H700" i="6"/>
  <c r="G701" i="6"/>
  <c r="H701" i="6" s="1"/>
  <c r="I698" i="6" s="1"/>
  <c r="G702" i="6"/>
  <c r="H702" i="6"/>
  <c r="G703" i="6"/>
  <c r="H703" i="6" s="1"/>
  <c r="G704" i="6"/>
  <c r="H704" i="6" s="1"/>
  <c r="I702" i="6" s="1"/>
  <c r="G705" i="6"/>
  <c r="H705" i="6" s="1"/>
  <c r="G706" i="6"/>
  <c r="H706" i="6"/>
  <c r="G707" i="6"/>
  <c r="H707" i="6" s="1"/>
  <c r="G708" i="6"/>
  <c r="H708" i="6"/>
  <c r="G709" i="6"/>
  <c r="H709" i="6" s="1"/>
  <c r="G710" i="6"/>
  <c r="H710" i="6"/>
  <c r="G711" i="6"/>
  <c r="H711" i="6" s="1"/>
  <c r="G712" i="6"/>
  <c r="H712" i="6" s="1"/>
  <c r="G713" i="6"/>
  <c r="H713" i="6" s="1"/>
  <c r="G714" i="6"/>
  <c r="H714" i="6"/>
  <c r="G715" i="6"/>
  <c r="H715" i="6" s="1"/>
  <c r="G716" i="6"/>
  <c r="H716" i="6"/>
  <c r="G717" i="6"/>
  <c r="H717" i="6" s="1"/>
  <c r="G718" i="6"/>
  <c r="H718" i="6"/>
  <c r="G719" i="6"/>
  <c r="H719" i="6" s="1"/>
  <c r="G720" i="6"/>
  <c r="H720" i="6" s="1"/>
  <c r="I717" i="6" s="1"/>
  <c r="G721" i="6"/>
  <c r="H721" i="6" s="1"/>
  <c r="G722" i="6"/>
  <c r="H722" i="6"/>
  <c r="G723" i="6"/>
  <c r="H723" i="6" s="1"/>
  <c r="G724" i="6"/>
  <c r="H724" i="6"/>
  <c r="G725" i="6"/>
  <c r="H725" i="6" s="1"/>
  <c r="I725" i="6" s="1"/>
  <c r="G726" i="6"/>
  <c r="H726" i="6"/>
  <c r="G727" i="6"/>
  <c r="H727" i="6" s="1"/>
  <c r="G728" i="6"/>
  <c r="H728" i="6" s="1"/>
  <c r="I727" i="6" s="1"/>
  <c r="G729" i="6"/>
  <c r="H729" i="6" s="1"/>
  <c r="G730" i="6"/>
  <c r="H730" i="6"/>
  <c r="G731" i="6"/>
  <c r="H731" i="6" s="1"/>
  <c r="G732" i="6"/>
  <c r="H732" i="6"/>
  <c r="G733" i="6"/>
  <c r="H733" i="6" s="1"/>
  <c r="I733" i="6" s="1"/>
  <c r="G734" i="6"/>
  <c r="H734" i="6"/>
  <c r="G735" i="6"/>
  <c r="H735" i="6"/>
  <c r="I735" i="6" s="1"/>
  <c r="E736" i="6"/>
  <c r="F736" i="6"/>
  <c r="J276" i="6"/>
  <c r="K276" i="6" s="1"/>
  <c r="J278" i="6"/>
  <c r="K278" i="6" s="1"/>
  <c r="J280" i="6"/>
  <c r="K280" i="6" s="1"/>
  <c r="J282" i="6"/>
  <c r="K282" i="6" s="1"/>
  <c r="J354" i="6"/>
  <c r="K354" i="6" s="1"/>
  <c r="J401" i="6"/>
  <c r="K401" i="6" s="1"/>
  <c r="J442" i="6"/>
  <c r="K442" i="6" s="1"/>
  <c r="J443" i="6"/>
  <c r="K443" i="6" s="1"/>
  <c r="J446" i="6"/>
  <c r="K446" i="6" s="1"/>
  <c r="J447" i="6"/>
  <c r="K447" i="6" s="1"/>
  <c r="J450" i="6"/>
  <c r="K450" i="6" s="1"/>
  <c r="J451" i="6"/>
  <c r="K451" i="6" s="1"/>
  <c r="J349" i="6"/>
  <c r="K349" i="6" s="1"/>
  <c r="J351" i="6"/>
  <c r="K351" i="6" s="1"/>
  <c r="J391" i="6"/>
  <c r="K391" i="6" s="1"/>
  <c r="J411" i="6"/>
  <c r="K411" i="6" s="1"/>
  <c r="J461" i="6"/>
  <c r="K461" i="6" s="1"/>
  <c r="J462" i="6"/>
  <c r="K462" i="6" s="1"/>
  <c r="J465" i="6"/>
  <c r="K465" i="6" s="1"/>
  <c r="J466" i="6"/>
  <c r="K466" i="6" s="1"/>
  <c r="J469" i="6"/>
  <c r="K469" i="6" s="1"/>
  <c r="J470" i="6"/>
  <c r="K470" i="6" s="1"/>
  <c r="J473" i="6"/>
  <c r="K473" i="6" s="1"/>
  <c r="J474" i="6"/>
  <c r="K474" i="6" s="1"/>
  <c r="J477" i="6"/>
  <c r="K477" i="6" s="1"/>
  <c r="J478" i="6"/>
  <c r="K478" i="6" s="1"/>
  <c r="J481" i="6"/>
  <c r="K481" i="6" s="1"/>
  <c r="J482" i="6"/>
  <c r="K482" i="6" s="1"/>
  <c r="J485" i="6"/>
  <c r="K485" i="6" s="1"/>
  <c r="J486" i="6"/>
  <c r="K486" i="6" s="1"/>
  <c r="J489" i="6"/>
  <c r="K489" i="6" s="1"/>
  <c r="J490" i="6"/>
  <c r="K490" i="6" s="1"/>
  <c r="J493" i="6"/>
  <c r="K493" i="6" s="1"/>
  <c r="J494" i="6"/>
  <c r="K494" i="6" s="1"/>
  <c r="J497" i="6"/>
  <c r="K497" i="6" s="1"/>
  <c r="J498" i="6"/>
  <c r="K498" i="6" s="1"/>
  <c r="J501" i="6"/>
  <c r="K501" i="6" s="1"/>
  <c r="J502" i="6"/>
  <c r="K502" i="6" s="1"/>
  <c r="J505" i="6"/>
  <c r="K505" i="6" s="1"/>
  <c r="J506" i="6"/>
  <c r="K506" i="6" s="1"/>
  <c r="J509" i="6"/>
  <c r="K509" i="6" s="1"/>
  <c r="J510" i="6"/>
  <c r="K510" i="6" s="1"/>
  <c r="J513" i="6"/>
  <c r="K513" i="6" s="1"/>
  <c r="J514" i="6"/>
  <c r="K514" i="6" s="1"/>
  <c r="J517" i="6"/>
  <c r="K517" i="6" s="1"/>
  <c r="J518" i="6"/>
  <c r="K518" i="6" s="1"/>
  <c r="J521" i="6"/>
  <c r="K521" i="6" s="1"/>
  <c r="J522" i="6"/>
  <c r="K522" i="6" s="1"/>
  <c r="J525" i="6"/>
  <c r="K525" i="6" s="1"/>
  <c r="J526" i="6"/>
  <c r="K526" i="6" s="1"/>
  <c r="J529" i="6"/>
  <c r="K529" i="6" s="1"/>
  <c r="J530" i="6"/>
  <c r="K530" i="6" s="1"/>
  <c r="J532" i="6"/>
  <c r="K532" i="6" s="1"/>
  <c r="J534" i="6"/>
  <c r="K534" i="6" s="1"/>
  <c r="J536" i="6"/>
  <c r="K536" i="6" s="1"/>
  <c r="J538" i="6"/>
  <c r="K538" i="6" s="1"/>
  <c r="J540" i="6"/>
  <c r="K540" i="6" s="1"/>
  <c r="J542" i="6"/>
  <c r="K542" i="6" s="1"/>
  <c r="J544" i="6"/>
  <c r="K544" i="6" s="1"/>
  <c r="J546" i="6"/>
  <c r="K546" i="6" s="1"/>
  <c r="J548" i="6"/>
  <c r="K548" i="6" s="1"/>
  <c r="J550" i="6"/>
  <c r="K550" i="6" s="1"/>
  <c r="J552" i="6"/>
  <c r="K552" i="6" s="1"/>
  <c r="J554" i="6"/>
  <c r="K554" i="6" s="1"/>
  <c r="J556" i="6"/>
  <c r="K556" i="6" s="1"/>
  <c r="J558" i="6"/>
  <c r="K558" i="6" s="1"/>
  <c r="J560" i="6"/>
  <c r="K560" i="6" s="1"/>
  <c r="J562" i="6"/>
  <c r="K562" i="6" s="1"/>
  <c r="J564" i="6"/>
  <c r="K564" i="6" s="1"/>
  <c r="J566" i="6"/>
  <c r="K566" i="6" s="1"/>
  <c r="J568" i="6"/>
  <c r="K568" i="6" s="1"/>
  <c r="J570" i="6"/>
  <c r="K570" i="6" s="1"/>
  <c r="J572" i="6"/>
  <c r="K572" i="6" s="1"/>
  <c r="J574" i="6"/>
  <c r="K574" i="6" s="1"/>
  <c r="J576" i="6"/>
  <c r="K576" i="6" s="1"/>
  <c r="J578" i="6"/>
  <c r="K578" i="6" s="1"/>
  <c r="J580" i="6"/>
  <c r="K580" i="6" s="1"/>
  <c r="J582" i="6"/>
  <c r="K582" i="6" s="1"/>
  <c r="J584" i="6"/>
  <c r="K584" i="6" s="1"/>
  <c r="J586" i="6"/>
  <c r="K586" i="6" s="1"/>
  <c r="J588" i="6"/>
  <c r="K588" i="6" s="1"/>
  <c r="J590" i="6"/>
  <c r="K590" i="6" s="1"/>
  <c r="J592" i="6"/>
  <c r="K592" i="6" s="1"/>
  <c r="J596" i="6"/>
  <c r="K596" i="6" s="1"/>
  <c r="J594" i="6"/>
  <c r="K594" i="6" s="1"/>
  <c r="L594" i="6" s="1"/>
  <c r="J626" i="6"/>
  <c r="K626" i="6" s="1"/>
  <c r="J648" i="6"/>
  <c r="K648" i="6" s="1"/>
  <c r="J650" i="6"/>
  <c r="K650" i="6" s="1"/>
  <c r="J679" i="6"/>
  <c r="K679" i="6" s="1"/>
  <c r="J682" i="6"/>
  <c r="K682" i="6" s="1"/>
  <c r="J735" i="6"/>
  <c r="K735" i="6" s="1"/>
  <c r="L735" i="6" s="1"/>
  <c r="J731" i="6"/>
  <c r="K731" i="6" s="1"/>
  <c r="J729" i="6"/>
  <c r="K729" i="6" s="1"/>
  <c r="J724" i="6"/>
  <c r="K724" i="6"/>
  <c r="J722" i="6"/>
  <c r="K722" i="6"/>
  <c r="J720" i="6"/>
  <c r="K720" i="6"/>
  <c r="J718" i="6"/>
  <c r="K718" i="6"/>
  <c r="L717" i="6" s="1"/>
  <c r="J717" i="6"/>
  <c r="K717" i="6"/>
  <c r="J705" i="6"/>
  <c r="K705" i="6"/>
  <c r="J703" i="6"/>
  <c r="K703" i="6"/>
  <c r="J702" i="6"/>
  <c r="K702" i="6"/>
  <c r="J697" i="6"/>
  <c r="K697" i="6"/>
  <c r="L697" i="6" s="1"/>
  <c r="J693" i="6"/>
  <c r="K693" i="6" s="1"/>
  <c r="J691" i="6"/>
  <c r="K691" i="6" s="1"/>
  <c r="J689" i="6"/>
  <c r="K689" i="6" s="1"/>
  <c r="J687" i="6"/>
  <c r="K687" i="6" s="1"/>
  <c r="I679" i="6"/>
  <c r="J732" i="6"/>
  <c r="K732" i="6" s="1"/>
  <c r="J730" i="6"/>
  <c r="K730" i="6" s="1"/>
  <c r="J728" i="6"/>
  <c r="K728" i="6" s="1"/>
  <c r="J727" i="6"/>
  <c r="K727" i="6" s="1"/>
  <c r="J723" i="6"/>
  <c r="K723" i="6"/>
  <c r="J721" i="6"/>
  <c r="K721" i="6" s="1"/>
  <c r="J719" i="6"/>
  <c r="K719" i="6"/>
  <c r="J706" i="6"/>
  <c r="K706" i="6" s="1"/>
  <c r="J704" i="6"/>
  <c r="K704" i="6" s="1"/>
  <c r="I694" i="6"/>
  <c r="J692" i="6"/>
  <c r="K692" i="6" s="1"/>
  <c r="J690" i="6"/>
  <c r="K690" i="6" s="1"/>
  <c r="J688" i="6"/>
  <c r="K688" i="6" s="1"/>
  <c r="I686" i="6"/>
  <c r="J686" i="6"/>
  <c r="K686" i="6"/>
  <c r="J685" i="6"/>
  <c r="K685" i="6"/>
  <c r="J684" i="6"/>
  <c r="K684" i="6"/>
  <c r="J683" i="6"/>
  <c r="K683" i="6"/>
  <c r="J649" i="6"/>
  <c r="K649" i="6"/>
  <c r="L649" i="6" s="1"/>
  <c r="I640" i="6"/>
  <c r="I408" i="6"/>
  <c r="I629" i="6"/>
  <c r="I609" i="6"/>
  <c r="I606" i="6"/>
  <c r="I440" i="6"/>
  <c r="I427" i="6"/>
  <c r="I400" i="6"/>
  <c r="I391" i="6"/>
  <c r="I163" i="6"/>
  <c r="I453" i="6"/>
  <c r="I377" i="6"/>
  <c r="I339" i="6"/>
  <c r="I186" i="6"/>
  <c r="I155" i="6"/>
  <c r="I52" i="6"/>
  <c r="I22" i="6"/>
  <c r="I314" i="6"/>
  <c r="I310" i="6"/>
  <c r="I305" i="6"/>
  <c r="I303" i="6"/>
  <c r="I275" i="6"/>
  <c r="I257" i="6"/>
  <c r="I171" i="6"/>
  <c r="I165" i="6"/>
  <c r="I142" i="6"/>
  <c r="I79" i="6"/>
  <c r="I67" i="6"/>
  <c r="I105" i="6"/>
  <c r="I665" i="6"/>
  <c r="I356" i="6"/>
  <c r="J5" i="6"/>
  <c r="K5" i="6"/>
  <c r="J6" i="6"/>
  <c r="K6" i="6"/>
  <c r="J7" i="6"/>
  <c r="K7" i="6"/>
  <c r="J8" i="6"/>
  <c r="K8" i="6"/>
  <c r="J9" i="6"/>
  <c r="K9" i="6"/>
  <c r="J14" i="6"/>
  <c r="K14" i="6"/>
  <c r="J15" i="6"/>
  <c r="K15" i="6"/>
  <c r="J16" i="6"/>
  <c r="K16" i="6"/>
  <c r="J17" i="6"/>
  <c r="K17" i="6"/>
  <c r="J18" i="6"/>
  <c r="K18" i="6"/>
  <c r="J19" i="6"/>
  <c r="K19" i="6"/>
  <c r="J23" i="6"/>
  <c r="K23" i="6"/>
  <c r="J24" i="6"/>
  <c r="K24" i="6"/>
  <c r="L22" i="6" s="1"/>
  <c r="J27" i="6"/>
  <c r="K27" i="6"/>
  <c r="J28" i="6"/>
  <c r="K28" i="6"/>
  <c r="J29" i="6"/>
  <c r="K29" i="6"/>
  <c r="J30" i="6"/>
  <c r="K30" i="6"/>
  <c r="J31" i="6"/>
  <c r="K31" i="6"/>
  <c r="J32" i="6"/>
  <c r="K32" i="6"/>
  <c r="J33" i="6"/>
  <c r="K33" i="6"/>
  <c r="J34" i="6"/>
  <c r="K34" i="6"/>
  <c r="J35" i="6"/>
  <c r="K35" i="6"/>
  <c r="J36" i="6"/>
  <c r="K36" i="6"/>
  <c r="J37" i="6"/>
  <c r="K37" i="6"/>
  <c r="J38" i="6"/>
  <c r="K38" i="6"/>
  <c r="J39" i="6"/>
  <c r="K39" i="6"/>
  <c r="J47" i="6"/>
  <c r="K47" i="6"/>
  <c r="L46" i="6" s="1"/>
  <c r="J48" i="6"/>
  <c r="K48" i="6"/>
  <c r="J49" i="6"/>
  <c r="K49" i="6"/>
  <c r="J53" i="6"/>
  <c r="K53" i="6"/>
  <c r="J58" i="6"/>
  <c r="K58" i="6"/>
  <c r="J61" i="6"/>
  <c r="K61" i="6"/>
  <c r="J62" i="6"/>
  <c r="K62" i="6"/>
  <c r="J63" i="6"/>
  <c r="K63" i="6"/>
  <c r="J64" i="6"/>
  <c r="K64" i="6"/>
  <c r="J65" i="6"/>
  <c r="K65" i="6"/>
  <c r="J66" i="6"/>
  <c r="K66" i="6"/>
  <c r="J80" i="6"/>
  <c r="K80" i="6"/>
  <c r="J81" i="6"/>
  <c r="K81" i="6"/>
  <c r="J87" i="6"/>
  <c r="K87" i="6"/>
  <c r="J88" i="6"/>
  <c r="K88" i="6"/>
  <c r="L86" i="6" s="1"/>
  <c r="J89" i="6"/>
  <c r="K89" i="6"/>
  <c r="J92" i="6"/>
  <c r="K92" i="6"/>
  <c r="J104" i="6"/>
  <c r="K104" i="6"/>
  <c r="J113" i="6"/>
  <c r="K113" i="6"/>
  <c r="J114" i="6"/>
  <c r="K114" i="6"/>
  <c r="J115" i="6"/>
  <c r="K115" i="6"/>
  <c r="J116" i="6"/>
  <c r="K116" i="6"/>
  <c r="J117" i="6"/>
  <c r="K117" i="6"/>
  <c r="J118" i="6"/>
  <c r="K118" i="6"/>
  <c r="J119" i="6"/>
  <c r="K119" i="6"/>
  <c r="J120" i="6"/>
  <c r="K120" i="6"/>
  <c r="J121" i="6"/>
  <c r="K121" i="6"/>
  <c r="J122" i="6"/>
  <c r="K122" i="6"/>
  <c r="J123" i="6"/>
  <c r="K123" i="6"/>
  <c r="J124" i="6"/>
  <c r="K124" i="6"/>
  <c r="J125" i="6"/>
  <c r="K125" i="6"/>
  <c r="J126" i="6"/>
  <c r="K126" i="6"/>
  <c r="J127" i="6"/>
  <c r="K127" i="6"/>
  <c r="J10" i="6"/>
  <c r="K10" i="6"/>
  <c r="J20" i="6"/>
  <c r="K20" i="6"/>
  <c r="L20" i="6" s="1"/>
  <c r="J25" i="6"/>
  <c r="K25" i="6"/>
  <c r="L25" i="6" s="1"/>
  <c r="J40" i="6"/>
  <c r="K40" i="6" s="1"/>
  <c r="J50" i="6"/>
  <c r="K50" i="6" s="1"/>
  <c r="J54" i="6"/>
  <c r="K54" i="6" s="1"/>
  <c r="J59" i="6"/>
  <c r="K59" i="6" s="1"/>
  <c r="L59" i="6" s="1"/>
  <c r="J67" i="6"/>
  <c r="K67" i="6"/>
  <c r="L67" i="6" s="1"/>
  <c r="J82" i="6"/>
  <c r="K82" i="6"/>
  <c r="J90" i="6"/>
  <c r="K90" i="6"/>
  <c r="L90" i="6" s="1"/>
  <c r="J93" i="6"/>
  <c r="K93" i="6" s="1"/>
  <c r="J11" i="6"/>
  <c r="K11" i="6" s="1"/>
  <c r="J12" i="6"/>
  <c r="K12" i="6" s="1"/>
  <c r="J21" i="6"/>
  <c r="K21" i="6" s="1"/>
  <c r="J51" i="6"/>
  <c r="K51" i="6" s="1"/>
  <c r="J68" i="6"/>
  <c r="K68" i="6" s="1"/>
  <c r="J69" i="6"/>
  <c r="K69" i="6" s="1"/>
  <c r="J70" i="6"/>
  <c r="K70" i="6" s="1"/>
  <c r="J71" i="6"/>
  <c r="K71" i="6" s="1"/>
  <c r="J72" i="6"/>
  <c r="K72" i="6" s="1"/>
  <c r="J73" i="6"/>
  <c r="K73" i="6" s="1"/>
  <c r="J74" i="6"/>
  <c r="K74" i="6" s="1"/>
  <c r="J75" i="6"/>
  <c r="K75" i="6" s="1"/>
  <c r="J76" i="6"/>
  <c r="K76" i="6" s="1"/>
  <c r="J77" i="6"/>
  <c r="K77" i="6" s="1"/>
  <c r="J78" i="6"/>
  <c r="K78" i="6" s="1"/>
  <c r="J83" i="6"/>
  <c r="K83" i="6" s="1"/>
  <c r="J84" i="6"/>
  <c r="K84" i="6" s="1"/>
  <c r="J85" i="6"/>
  <c r="K85" i="6" s="1"/>
  <c r="J94" i="6"/>
  <c r="K94" i="6" s="1"/>
  <c r="J95" i="6"/>
  <c r="K95" i="6" s="1"/>
  <c r="J96" i="6"/>
  <c r="K96" i="6" s="1"/>
  <c r="J97" i="6"/>
  <c r="K97" i="6" s="1"/>
  <c r="J98" i="6"/>
  <c r="K98" i="6" s="1"/>
  <c r="J99" i="6"/>
  <c r="K99" i="6" s="1"/>
  <c r="J100" i="6"/>
  <c r="K100" i="6" s="1"/>
  <c r="J101" i="6"/>
  <c r="K101" i="6" s="1"/>
  <c r="J102" i="6"/>
  <c r="K102" i="6" s="1"/>
  <c r="J105" i="6"/>
  <c r="K105" i="6" s="1"/>
  <c r="J129" i="6"/>
  <c r="K129" i="6" s="1"/>
  <c r="J130" i="6"/>
  <c r="K130" i="6" s="1"/>
  <c r="J131" i="6"/>
  <c r="K131" i="6" s="1"/>
  <c r="J132" i="6"/>
  <c r="K132" i="6" s="1"/>
  <c r="J133" i="6"/>
  <c r="K133" i="6" s="1"/>
  <c r="J134" i="6"/>
  <c r="K134" i="6" s="1"/>
  <c r="J135" i="6"/>
  <c r="K135" i="6" s="1"/>
  <c r="J136" i="6"/>
  <c r="K136" i="6" s="1"/>
  <c r="J137" i="6"/>
  <c r="K137" i="6" s="1"/>
  <c r="J138" i="6"/>
  <c r="K138" i="6" s="1"/>
  <c r="J139" i="6"/>
  <c r="K139" i="6" s="1"/>
  <c r="J140" i="6"/>
  <c r="K140" i="6" s="1"/>
  <c r="J141" i="6"/>
  <c r="K141" i="6" s="1"/>
  <c r="J154" i="6"/>
  <c r="K154" i="6" s="1"/>
  <c r="J158" i="6"/>
  <c r="K158" i="6" s="1"/>
  <c r="J159" i="6"/>
  <c r="K159" i="6" s="1"/>
  <c r="J160" i="6"/>
  <c r="K160" i="6" s="1"/>
  <c r="J164" i="6"/>
  <c r="K164" i="6" s="1"/>
  <c r="J172" i="6"/>
  <c r="K172" i="6" s="1"/>
  <c r="J173" i="6"/>
  <c r="K173" i="6" s="1"/>
  <c r="J174" i="6"/>
  <c r="K174" i="6" s="1"/>
  <c r="J175" i="6"/>
  <c r="K175" i="6" s="1"/>
  <c r="J176" i="6"/>
  <c r="K176" i="6" s="1"/>
  <c r="J177" i="6"/>
  <c r="K177" i="6" s="1"/>
  <c r="J178" i="6"/>
  <c r="K178" i="6" s="1"/>
  <c r="J179" i="6"/>
  <c r="K179" i="6" s="1"/>
  <c r="J180" i="6"/>
  <c r="K180" i="6" s="1"/>
  <c r="J181" i="6"/>
  <c r="K181" i="6" s="1"/>
  <c r="J182" i="6"/>
  <c r="K182" i="6" s="1"/>
  <c r="J183" i="6"/>
  <c r="K183" i="6" s="1"/>
  <c r="J184" i="6"/>
  <c r="K184" i="6" s="1"/>
  <c r="J185" i="6"/>
  <c r="K185" i="6" s="1"/>
  <c r="J193" i="6"/>
  <c r="K193" i="6" s="1"/>
  <c r="J200" i="6"/>
  <c r="K200" i="6"/>
  <c r="J208" i="6"/>
  <c r="K208" i="6"/>
  <c r="J209" i="6"/>
  <c r="K209" i="6"/>
  <c r="J210" i="6"/>
  <c r="K210" i="6"/>
  <c r="J211" i="6"/>
  <c r="K211" i="6"/>
  <c r="J212" i="6"/>
  <c r="K212" i="6"/>
  <c r="J213" i="6"/>
  <c r="K213" i="6"/>
  <c r="J214" i="6"/>
  <c r="K214" i="6"/>
  <c r="J215" i="6"/>
  <c r="K215" i="6"/>
  <c r="J216" i="6"/>
  <c r="K216" i="6"/>
  <c r="J217" i="6"/>
  <c r="K217" i="6"/>
  <c r="J13" i="6"/>
  <c r="K13" i="6"/>
  <c r="J22" i="6"/>
  <c r="K22" i="6" s="1"/>
  <c r="J26" i="6"/>
  <c r="K26" i="6" s="1"/>
  <c r="J52" i="6"/>
  <c r="K52" i="6" s="1"/>
  <c r="J60" i="6"/>
  <c r="K60" i="6"/>
  <c r="J79" i="6"/>
  <c r="K79" i="6" s="1"/>
  <c r="L79" i="6" s="1"/>
  <c r="J86" i="6"/>
  <c r="K86" i="6" s="1"/>
  <c r="J103" i="6"/>
  <c r="K103" i="6" s="1"/>
  <c r="L103" i="6" s="1"/>
  <c r="J106" i="6"/>
  <c r="K106" i="6"/>
  <c r="L105" i="6" s="1"/>
  <c r="J107" i="6"/>
  <c r="K107" i="6"/>
  <c r="J108" i="6"/>
  <c r="K108" i="6"/>
  <c r="J109" i="6"/>
  <c r="K109" i="6"/>
  <c r="J110" i="6"/>
  <c r="K110" i="6"/>
  <c r="J111" i="6"/>
  <c r="K111" i="6"/>
  <c r="J142" i="6"/>
  <c r="K142" i="6"/>
  <c r="J155" i="6"/>
  <c r="K155" i="6"/>
  <c r="J161" i="6"/>
  <c r="K161" i="6"/>
  <c r="J165" i="6"/>
  <c r="K165" i="6"/>
  <c r="J41" i="6"/>
  <c r="K41" i="6"/>
  <c r="J42" i="6"/>
  <c r="K42" i="6"/>
  <c r="J43" i="6"/>
  <c r="K43" i="6"/>
  <c r="J44" i="6"/>
  <c r="K44" i="6"/>
  <c r="J45" i="6"/>
  <c r="K45" i="6"/>
  <c r="J153" i="6"/>
  <c r="K153" i="6"/>
  <c r="J163" i="6"/>
  <c r="K163" i="6" s="1"/>
  <c r="L163" i="6" s="1"/>
  <c r="J199" i="6"/>
  <c r="K199" i="6" s="1"/>
  <c r="L199" i="6" s="1"/>
  <c r="J202" i="6"/>
  <c r="K202" i="6" s="1"/>
  <c r="J203" i="6"/>
  <c r="K203" i="6" s="1"/>
  <c r="J204" i="6"/>
  <c r="K204" i="6" s="1"/>
  <c r="J232" i="6"/>
  <c r="K232" i="6"/>
  <c r="J233" i="6"/>
  <c r="K233" i="6"/>
  <c r="J234" i="6"/>
  <c r="K234" i="6"/>
  <c r="J235" i="6"/>
  <c r="K235" i="6"/>
  <c r="J242" i="6"/>
  <c r="K242" i="6"/>
  <c r="J243" i="6"/>
  <c r="K243" i="6"/>
  <c r="J244" i="6"/>
  <c r="K244" i="6"/>
  <c r="J245" i="6"/>
  <c r="K245" i="6"/>
  <c r="J246" i="6"/>
  <c r="K246" i="6"/>
  <c r="J247" i="6"/>
  <c r="K247" i="6"/>
  <c r="J248" i="6"/>
  <c r="K248" i="6"/>
  <c r="J249" i="6"/>
  <c r="K249" i="6"/>
  <c r="J250" i="6"/>
  <c r="K250" i="6"/>
  <c r="J251" i="6"/>
  <c r="K251" i="6"/>
  <c r="J252" i="6"/>
  <c r="K252" i="6"/>
  <c r="J253" i="6"/>
  <c r="K253" i="6"/>
  <c r="J254" i="6"/>
  <c r="K254" i="6"/>
  <c r="J255" i="6"/>
  <c r="K255" i="6"/>
  <c r="J256" i="6"/>
  <c r="K256" i="6"/>
  <c r="J264" i="6"/>
  <c r="K264" i="6"/>
  <c r="J265" i="6"/>
  <c r="K265" i="6"/>
  <c r="J266" i="6"/>
  <c r="K266" i="6"/>
  <c r="J272" i="6"/>
  <c r="K272" i="6"/>
  <c r="J273" i="6"/>
  <c r="K273" i="6"/>
  <c r="J274" i="6"/>
  <c r="K274" i="6"/>
  <c r="J284" i="6"/>
  <c r="K284" i="6"/>
  <c r="J292" i="6"/>
  <c r="K292" i="6" s="1"/>
  <c r="J293" i="6"/>
  <c r="K293" i="6" s="1"/>
  <c r="J294" i="6"/>
  <c r="K294" i="6" s="1"/>
  <c r="J295" i="6"/>
  <c r="K295" i="6" s="1"/>
  <c r="J296" i="6"/>
  <c r="K296" i="6" s="1"/>
  <c r="J297" i="6"/>
  <c r="K297" i="6" s="1"/>
  <c r="J298" i="6"/>
  <c r="K298" i="6" s="1"/>
  <c r="J299" i="6"/>
  <c r="K299" i="6" s="1"/>
  <c r="J300" i="6"/>
  <c r="K300" i="6" s="1"/>
  <c r="J301" i="6"/>
  <c r="K301" i="6" s="1"/>
  <c r="J302" i="6"/>
  <c r="K302" i="6" s="1"/>
  <c r="J306" i="6"/>
  <c r="K306" i="6" s="1"/>
  <c r="J307" i="6"/>
  <c r="K307" i="6" s="1"/>
  <c r="J308" i="6"/>
  <c r="K308" i="6" s="1"/>
  <c r="J309" i="6"/>
  <c r="K309" i="6" s="1"/>
  <c r="J315" i="6"/>
  <c r="K315" i="6" s="1"/>
  <c r="J316" i="6"/>
  <c r="K316" i="6" s="1"/>
  <c r="J317" i="6"/>
  <c r="K317" i="6" s="1"/>
  <c r="J318" i="6"/>
  <c r="K318" i="6" s="1"/>
  <c r="J319" i="6"/>
  <c r="K319" i="6" s="1"/>
  <c r="J320" i="6"/>
  <c r="K320" i="6" s="1"/>
  <c r="J321" i="6"/>
  <c r="K321" i="6" s="1"/>
  <c r="J322" i="6"/>
  <c r="K322" i="6" s="1"/>
  <c r="J323" i="6"/>
  <c r="K323" i="6" s="1"/>
  <c r="J324" i="6"/>
  <c r="K324" i="6" s="1"/>
  <c r="J325" i="6"/>
  <c r="K325" i="6" s="1"/>
  <c r="J326" i="6"/>
  <c r="K326" i="6" s="1"/>
  <c r="J327" i="6"/>
  <c r="K327" i="6" s="1"/>
  <c r="J328" i="6"/>
  <c r="K328" i="6" s="1"/>
  <c r="J329" i="6"/>
  <c r="K329" i="6" s="1"/>
  <c r="J348" i="6"/>
  <c r="K348" i="6" s="1"/>
  <c r="J357" i="6"/>
  <c r="K357" i="6" s="1"/>
  <c r="J358" i="6"/>
  <c r="K358" i="6" s="1"/>
  <c r="J359" i="6"/>
  <c r="K359" i="6" s="1"/>
  <c r="J360" i="6"/>
  <c r="K360" i="6" s="1"/>
  <c r="J361" i="6"/>
  <c r="K361" i="6" s="1"/>
  <c r="J362" i="6"/>
  <c r="K362" i="6" s="1"/>
  <c r="J363" i="6"/>
  <c r="K363" i="6" s="1"/>
  <c r="J364" i="6"/>
  <c r="K364" i="6" s="1"/>
  <c r="J365" i="6"/>
  <c r="K365" i="6" s="1"/>
  <c r="J366" i="6"/>
  <c r="K366" i="6" s="1"/>
  <c r="J367" i="6"/>
  <c r="K367" i="6" s="1"/>
  <c r="J368" i="6"/>
  <c r="K368" i="6" s="1"/>
  <c r="J369" i="6"/>
  <c r="K369" i="6" s="1"/>
  <c r="J370" i="6"/>
  <c r="K370" i="6" s="1"/>
  <c r="J371" i="6"/>
  <c r="K371" i="6" s="1"/>
  <c r="J372" i="6"/>
  <c r="K372" i="6" s="1"/>
  <c r="J373" i="6"/>
  <c r="K373" i="6" s="1"/>
  <c r="J376" i="6"/>
  <c r="K376" i="6" s="1"/>
  <c r="J46" i="6"/>
  <c r="K46" i="6" s="1"/>
  <c r="J112" i="6"/>
  <c r="K112" i="6" s="1"/>
  <c r="L112" i="6" s="1"/>
  <c r="J156" i="6"/>
  <c r="K156" i="6"/>
  <c r="J166" i="6"/>
  <c r="K166" i="6" s="1"/>
  <c r="J167" i="6"/>
  <c r="K167" i="6"/>
  <c r="J168" i="6"/>
  <c r="K168" i="6" s="1"/>
  <c r="J169" i="6"/>
  <c r="K169" i="6"/>
  <c r="J170" i="6"/>
  <c r="K170" i="6" s="1"/>
  <c r="J186" i="6"/>
  <c r="K186" i="6"/>
  <c r="J205" i="6"/>
  <c r="K205" i="6" s="1"/>
  <c r="L205" i="6" s="1"/>
  <c r="J206" i="6"/>
  <c r="K206" i="6"/>
  <c r="L206" i="6" s="1"/>
  <c r="J218" i="6"/>
  <c r="K218" i="6" s="1"/>
  <c r="J236" i="6"/>
  <c r="K236" i="6" s="1"/>
  <c r="J257" i="6"/>
  <c r="K257" i="6" s="1"/>
  <c r="J267" i="6"/>
  <c r="K267" i="6" s="1"/>
  <c r="J275" i="6"/>
  <c r="K275" i="6" s="1"/>
  <c r="J285" i="6"/>
  <c r="K285" i="6"/>
  <c r="J303" i="6"/>
  <c r="K303" i="6" s="1"/>
  <c r="J310" i="6"/>
  <c r="K310" i="6"/>
  <c r="J330" i="6"/>
  <c r="K330" i="6" s="1"/>
  <c r="J55" i="6"/>
  <c r="K55" i="6"/>
  <c r="J56" i="6"/>
  <c r="K56" i="6" s="1"/>
  <c r="J146" i="6"/>
  <c r="K146" i="6"/>
  <c r="J150" i="6"/>
  <c r="K150" i="6" s="1"/>
  <c r="J196" i="6"/>
  <c r="K196" i="6"/>
  <c r="J219" i="6"/>
  <c r="K219" i="6" s="1"/>
  <c r="J220" i="6"/>
  <c r="K220" i="6"/>
  <c r="J221" i="6"/>
  <c r="K221" i="6" s="1"/>
  <c r="J222" i="6"/>
  <c r="K222" i="6"/>
  <c r="J223" i="6"/>
  <c r="K223" i="6" s="1"/>
  <c r="J224" i="6"/>
  <c r="K224" i="6"/>
  <c r="J225" i="6"/>
  <c r="K225" i="6" s="1"/>
  <c r="J226" i="6"/>
  <c r="K226" i="6"/>
  <c r="J227" i="6"/>
  <c r="K227" i="6" s="1"/>
  <c r="J228" i="6"/>
  <c r="K228" i="6"/>
  <c r="J229" i="6"/>
  <c r="K229" i="6" s="1"/>
  <c r="J230" i="6"/>
  <c r="K230" i="6"/>
  <c r="J237" i="6"/>
  <c r="K237" i="6" s="1"/>
  <c r="L236" i="6" s="1"/>
  <c r="J238" i="6"/>
  <c r="K238" i="6"/>
  <c r="J239" i="6"/>
  <c r="K239" i="6" s="1"/>
  <c r="J240" i="6"/>
  <c r="K240" i="6"/>
  <c r="J268" i="6"/>
  <c r="K268" i="6" s="1"/>
  <c r="J269" i="6"/>
  <c r="K269" i="6"/>
  <c r="J270" i="6"/>
  <c r="K270" i="6" s="1"/>
  <c r="J286" i="6"/>
  <c r="K286" i="6"/>
  <c r="J287" i="6"/>
  <c r="K287" i="6" s="1"/>
  <c r="L285" i="6" s="1"/>
  <c r="J288" i="6"/>
  <c r="K288" i="6"/>
  <c r="J289" i="6"/>
  <c r="K289" i="6" s="1"/>
  <c r="J290" i="6"/>
  <c r="K290" i="6"/>
  <c r="J331" i="6"/>
  <c r="K331" i="6" s="1"/>
  <c r="J332" i="6"/>
  <c r="K332" i="6"/>
  <c r="J333" i="6"/>
  <c r="K333" i="6" s="1"/>
  <c r="J334" i="6"/>
  <c r="K334" i="6"/>
  <c r="J335" i="6"/>
  <c r="K335" i="6" s="1"/>
  <c r="J336" i="6"/>
  <c r="K336" i="6"/>
  <c r="J337" i="6"/>
  <c r="K337" i="6" s="1"/>
  <c r="J356" i="6"/>
  <c r="K356" i="6"/>
  <c r="J377" i="6"/>
  <c r="K377" i="6" s="1"/>
  <c r="J386" i="6"/>
  <c r="K386" i="6" s="1"/>
  <c r="J387" i="6"/>
  <c r="K387" i="6" s="1"/>
  <c r="J388" i="6"/>
  <c r="K388" i="6" s="1"/>
  <c r="J392" i="6"/>
  <c r="K392" i="6" s="1"/>
  <c r="J393" i="6"/>
  <c r="K393" i="6" s="1"/>
  <c r="J394" i="6"/>
  <c r="K394" i="6" s="1"/>
  <c r="J395" i="6"/>
  <c r="K395" i="6" s="1"/>
  <c r="J396" i="6"/>
  <c r="K396" i="6" s="1"/>
  <c r="J397" i="6"/>
  <c r="K397" i="6" s="1"/>
  <c r="J398" i="6"/>
  <c r="K398" i="6" s="1"/>
  <c r="J399" i="6"/>
  <c r="K399" i="6" s="1"/>
  <c r="J403" i="6"/>
  <c r="K403" i="6" s="1"/>
  <c r="J404" i="6"/>
  <c r="K404" i="6" s="1"/>
  <c r="J405" i="6"/>
  <c r="K405" i="6" s="1"/>
  <c r="J409" i="6"/>
  <c r="K409" i="6" s="1"/>
  <c r="J412" i="6"/>
  <c r="K412" i="6" s="1"/>
  <c r="J413" i="6"/>
  <c r="K413" i="6" s="1"/>
  <c r="J414" i="6"/>
  <c r="K414" i="6" s="1"/>
  <c r="J415" i="6"/>
  <c r="K415" i="6" s="1"/>
  <c r="J416" i="6"/>
  <c r="K416" i="6" s="1"/>
  <c r="J417" i="6"/>
  <c r="K417" i="6" s="1"/>
  <c r="J418" i="6"/>
  <c r="K418" i="6" s="1"/>
  <c r="J431" i="6"/>
  <c r="K431" i="6" s="1"/>
  <c r="J432" i="6"/>
  <c r="K432" i="6" s="1"/>
  <c r="J433" i="6"/>
  <c r="K433" i="6" s="1"/>
  <c r="J434" i="6"/>
  <c r="K434" i="6" s="1"/>
  <c r="J435" i="6"/>
  <c r="K435" i="6" s="1"/>
  <c r="J436" i="6"/>
  <c r="K436" i="6" s="1"/>
  <c r="J437" i="6"/>
  <c r="K437" i="6" s="1"/>
  <c r="J438" i="6"/>
  <c r="K438" i="6" s="1"/>
  <c r="J439" i="6"/>
  <c r="K439" i="6" s="1"/>
  <c r="J454" i="6"/>
  <c r="K454" i="6" s="1"/>
  <c r="J455" i="6"/>
  <c r="K455" i="6" s="1"/>
  <c r="J456" i="6"/>
  <c r="K456" i="6" s="1"/>
  <c r="J457" i="6"/>
  <c r="K457" i="6" s="1"/>
  <c r="J598" i="6"/>
  <c r="K598" i="6" s="1"/>
  <c r="J607" i="6"/>
  <c r="K607" i="6"/>
  <c r="J608" i="6"/>
  <c r="K608" i="6"/>
  <c r="J612" i="6"/>
  <c r="K612" i="6"/>
  <c r="J613" i="6"/>
  <c r="K613" i="6"/>
  <c r="J614" i="6"/>
  <c r="K614" i="6"/>
  <c r="J615" i="6"/>
  <c r="K615" i="6"/>
  <c r="J616" i="6"/>
  <c r="K616" i="6"/>
  <c r="J617" i="6"/>
  <c r="K617" i="6"/>
  <c r="J618" i="6"/>
  <c r="K618" i="6"/>
  <c r="J619" i="6"/>
  <c r="K619" i="6"/>
  <c r="J620" i="6"/>
  <c r="K620" i="6"/>
  <c r="J621" i="6"/>
  <c r="K621" i="6"/>
  <c r="J622" i="6"/>
  <c r="K622" i="6"/>
  <c r="J623" i="6"/>
  <c r="K623" i="6"/>
  <c r="J624" i="6"/>
  <c r="K624" i="6"/>
  <c r="J628" i="6"/>
  <c r="K628" i="6"/>
  <c r="J641" i="6"/>
  <c r="K641" i="6"/>
  <c r="J642" i="6"/>
  <c r="K642" i="6"/>
  <c r="J643" i="6"/>
  <c r="K643" i="6"/>
  <c r="J644" i="6"/>
  <c r="K644" i="6"/>
  <c r="J645" i="6"/>
  <c r="K645" i="6"/>
  <c r="J646" i="6"/>
  <c r="K646" i="6"/>
  <c r="J666" i="6"/>
  <c r="K666" i="6"/>
  <c r="J680" i="6"/>
  <c r="K680" i="6"/>
  <c r="L679" i="6" s="1"/>
  <c r="J57" i="6"/>
  <c r="K57" i="6" s="1"/>
  <c r="J91" i="6"/>
  <c r="K91" i="6" s="1"/>
  <c r="J145" i="6"/>
  <c r="K145" i="6" s="1"/>
  <c r="J149" i="6"/>
  <c r="K149" i="6" s="1"/>
  <c r="J162" i="6"/>
  <c r="K162" i="6" s="1"/>
  <c r="J194" i="6"/>
  <c r="K194" i="6" s="1"/>
  <c r="J195" i="6"/>
  <c r="K195" i="6" s="1"/>
  <c r="J231" i="6"/>
  <c r="K231" i="6" s="1"/>
  <c r="L231" i="6" s="1"/>
  <c r="J241" i="6"/>
  <c r="K241" i="6" s="1"/>
  <c r="J271" i="6"/>
  <c r="K271" i="6" s="1"/>
  <c r="J291" i="6"/>
  <c r="K291" i="6" s="1"/>
  <c r="J338" i="6"/>
  <c r="K338" i="6" s="1"/>
  <c r="L338" i="6" s="1"/>
  <c r="J339" i="6"/>
  <c r="K339" i="6" s="1"/>
  <c r="J375" i="6"/>
  <c r="K375" i="6" s="1"/>
  <c r="L375" i="6" s="1"/>
  <c r="J378" i="6"/>
  <c r="K378" i="6" s="1"/>
  <c r="J379" i="6"/>
  <c r="K379" i="6"/>
  <c r="J380" i="6"/>
  <c r="K380" i="6" s="1"/>
  <c r="J381" i="6"/>
  <c r="K381" i="6"/>
  <c r="J382" i="6"/>
  <c r="K382" i="6" s="1"/>
  <c r="J389" i="6"/>
  <c r="K389" i="6"/>
  <c r="J400" i="6"/>
  <c r="K400" i="6" s="1"/>
  <c r="L400" i="6" s="1"/>
  <c r="J406" i="6"/>
  <c r="K406" i="6"/>
  <c r="J410" i="6"/>
  <c r="K410" i="6"/>
  <c r="L410" i="6" s="1"/>
  <c r="J419" i="6"/>
  <c r="K419" i="6" s="1"/>
  <c r="J440" i="6"/>
  <c r="K440" i="6" s="1"/>
  <c r="J458" i="6"/>
  <c r="K458" i="6"/>
  <c r="J595" i="6"/>
  <c r="K595" i="6" s="1"/>
  <c r="J599" i="6"/>
  <c r="K599" i="6"/>
  <c r="J602" i="6"/>
  <c r="K602" i="6" s="1"/>
  <c r="L602" i="6" s="1"/>
  <c r="J609" i="6"/>
  <c r="K609" i="6" s="1"/>
  <c r="J625" i="6"/>
  <c r="K625" i="6" s="1"/>
  <c r="L625" i="6" s="1"/>
  <c r="J629" i="6"/>
  <c r="K629" i="6" s="1"/>
  <c r="L629" i="6" s="1"/>
  <c r="J636" i="6"/>
  <c r="K636" i="6"/>
  <c r="J734" i="6"/>
  <c r="K734" i="6" s="1"/>
  <c r="J726" i="6"/>
  <c r="K726" i="6"/>
  <c r="J716" i="6"/>
  <c r="K716" i="6" s="1"/>
  <c r="J715" i="6"/>
  <c r="K715" i="6"/>
  <c r="J714" i="6"/>
  <c r="K714" i="6" s="1"/>
  <c r="J713" i="6"/>
  <c r="K713" i="6"/>
  <c r="J712" i="6"/>
  <c r="K712" i="6" s="1"/>
  <c r="J711" i="6"/>
  <c r="K711" i="6"/>
  <c r="J710" i="6"/>
  <c r="K710" i="6" s="1"/>
  <c r="J709" i="6"/>
  <c r="K709" i="6"/>
  <c r="J708" i="6"/>
  <c r="K708" i="6" s="1"/>
  <c r="J701" i="6"/>
  <c r="K701" i="6"/>
  <c r="J700" i="6"/>
  <c r="K700" i="6" s="1"/>
  <c r="J699" i="6"/>
  <c r="K699" i="6"/>
  <c r="J696" i="6"/>
  <c r="K696" i="6" s="1"/>
  <c r="J695" i="6"/>
  <c r="K695" i="6"/>
  <c r="J681" i="6"/>
  <c r="K681" i="6" s="1"/>
  <c r="L681" i="6" s="1"/>
  <c r="J678" i="6"/>
  <c r="K678" i="6" s="1"/>
  <c r="J677" i="6"/>
  <c r="K677" i="6" s="1"/>
  <c r="J676" i="6"/>
  <c r="K676" i="6" s="1"/>
  <c r="J675" i="6"/>
  <c r="K675" i="6" s="1"/>
  <c r="J674" i="6"/>
  <c r="K674" i="6" s="1"/>
  <c r="J673" i="6"/>
  <c r="K673" i="6" s="1"/>
  <c r="J672" i="6"/>
  <c r="K672" i="6" s="1"/>
  <c r="J671" i="6"/>
  <c r="K671" i="6" s="1"/>
  <c r="J670" i="6"/>
  <c r="K670" i="6" s="1"/>
  <c r="J669" i="6"/>
  <c r="K669" i="6" s="1"/>
  <c r="J668" i="6"/>
  <c r="K668" i="6" s="1"/>
  <c r="J665" i="6"/>
  <c r="K665" i="6" s="1"/>
  <c r="J647" i="6"/>
  <c r="K647" i="6" s="1"/>
  <c r="J640" i="6"/>
  <c r="K640" i="6"/>
  <c r="J635" i="6"/>
  <c r="K635" i="6"/>
  <c r="L635" i="6" s="1"/>
  <c r="J611" i="6"/>
  <c r="K611" i="6" s="1"/>
  <c r="J606" i="6"/>
  <c r="K606" i="6" s="1"/>
  <c r="L606" i="6" s="1"/>
  <c r="J601" i="6"/>
  <c r="K601" i="6"/>
  <c r="L601" i="6" s="1"/>
  <c r="J430" i="6"/>
  <c r="K430" i="6" s="1"/>
  <c r="J408" i="6"/>
  <c r="K408" i="6" s="1"/>
  <c r="L408" i="6" s="1"/>
  <c r="J352" i="6"/>
  <c r="K352" i="6" s="1"/>
  <c r="J347" i="6"/>
  <c r="K347" i="6" s="1"/>
  <c r="L347" i="6" s="1"/>
  <c r="I330" i="6"/>
  <c r="J314" i="6"/>
  <c r="K314" i="6" s="1"/>
  <c r="L314" i="6" s="1"/>
  <c r="J305" i="6"/>
  <c r="K305" i="6" s="1"/>
  <c r="J263" i="6"/>
  <c r="K263" i="6" s="1"/>
  <c r="I241" i="6"/>
  <c r="J147" i="6"/>
  <c r="K147" i="6"/>
  <c r="I650" i="6"/>
  <c r="J733" i="6"/>
  <c r="K733" i="6" s="1"/>
  <c r="J725" i="6"/>
  <c r="K725" i="6"/>
  <c r="L725" i="6" s="1"/>
  <c r="J707" i="6"/>
  <c r="K707" i="6" s="1"/>
  <c r="J698" i="6"/>
  <c r="K698" i="6" s="1"/>
  <c r="J694" i="6"/>
  <c r="K694" i="6" s="1"/>
  <c r="J667" i="6"/>
  <c r="K667" i="6"/>
  <c r="J664" i="6"/>
  <c r="K664" i="6"/>
  <c r="J663" i="6"/>
  <c r="K663" i="6"/>
  <c r="J662" i="6"/>
  <c r="K662" i="6"/>
  <c r="J661" i="6"/>
  <c r="K661" i="6"/>
  <c r="J660" i="6"/>
  <c r="K660" i="6"/>
  <c r="J659" i="6"/>
  <c r="K659" i="6"/>
  <c r="J658" i="6"/>
  <c r="K658" i="6"/>
  <c r="J657" i="6"/>
  <c r="K657" i="6"/>
  <c r="J656" i="6"/>
  <c r="K656" i="6"/>
  <c r="J655" i="6"/>
  <c r="K655" i="6"/>
  <c r="J654" i="6"/>
  <c r="K654" i="6"/>
  <c r="J653" i="6"/>
  <c r="K653" i="6"/>
  <c r="J652" i="6"/>
  <c r="K652" i="6"/>
  <c r="J651" i="6"/>
  <c r="K651" i="6"/>
  <c r="L650" i="6" s="1"/>
  <c r="J639" i="6"/>
  <c r="K639" i="6"/>
  <c r="J638" i="6"/>
  <c r="K638" i="6"/>
  <c r="L636" i="6" s="1"/>
  <c r="J637" i="6"/>
  <c r="K637" i="6"/>
  <c r="J634" i="6"/>
  <c r="K634" i="6"/>
  <c r="J633" i="6"/>
  <c r="K633" i="6"/>
  <c r="J632" i="6"/>
  <c r="K632" i="6"/>
  <c r="J631" i="6"/>
  <c r="K631" i="6"/>
  <c r="J630" i="6"/>
  <c r="K630" i="6"/>
  <c r="J610" i="6"/>
  <c r="K610" i="6"/>
  <c r="J605" i="6"/>
  <c r="K605" i="6"/>
  <c r="J604" i="6"/>
  <c r="K604" i="6"/>
  <c r="J603" i="6"/>
  <c r="K603" i="6"/>
  <c r="L603" i="6" s="1"/>
  <c r="J600" i="6"/>
  <c r="K600" i="6"/>
  <c r="J429" i="6"/>
  <c r="K429" i="6"/>
  <c r="J428" i="6"/>
  <c r="K428" i="6"/>
  <c r="J427" i="6"/>
  <c r="K427" i="6"/>
  <c r="L427" i="6" s="1"/>
  <c r="J426" i="6"/>
  <c r="K426" i="6"/>
  <c r="J425" i="6"/>
  <c r="K425" i="6"/>
  <c r="J424" i="6"/>
  <c r="K424" i="6"/>
  <c r="J423" i="6"/>
  <c r="K423" i="6" s="1"/>
  <c r="J422" i="6"/>
  <c r="K422" i="6" s="1"/>
  <c r="J421" i="6"/>
  <c r="K421" i="6" s="1"/>
  <c r="J420" i="6"/>
  <c r="K420" i="6" s="1"/>
  <c r="J407" i="6"/>
  <c r="K407" i="6" s="1"/>
  <c r="L406" i="6" s="1"/>
  <c r="J385" i="6"/>
  <c r="K385" i="6" s="1"/>
  <c r="J384" i="6"/>
  <c r="K384" i="6" s="1"/>
  <c r="J383" i="6"/>
  <c r="K383" i="6" s="1"/>
  <c r="L383" i="6" s="1"/>
  <c r="I375" i="6"/>
  <c r="J353" i="6"/>
  <c r="K353" i="6" s="1"/>
  <c r="J346" i="6"/>
  <c r="K346" i="6" s="1"/>
  <c r="J345" i="6"/>
  <c r="K345" i="6" s="1"/>
  <c r="J344" i="6"/>
  <c r="K344" i="6" s="1"/>
  <c r="J343" i="6"/>
  <c r="K343" i="6" s="1"/>
  <c r="J342" i="6"/>
  <c r="K342" i="6" s="1"/>
  <c r="J341" i="6"/>
  <c r="K341" i="6" s="1"/>
  <c r="J340" i="6"/>
  <c r="K340" i="6" s="1"/>
  <c r="J313" i="6"/>
  <c r="K313" i="6" s="1"/>
  <c r="J312" i="6"/>
  <c r="K312" i="6" s="1"/>
  <c r="J311" i="6"/>
  <c r="K311" i="6" s="1"/>
  <c r="J304" i="6"/>
  <c r="K304" i="6" s="1"/>
  <c r="J262" i="6"/>
  <c r="K262" i="6" s="1"/>
  <c r="J261" i="6"/>
  <c r="K261" i="6" s="1"/>
  <c r="J260" i="6"/>
  <c r="K260" i="6" s="1"/>
  <c r="J259" i="6"/>
  <c r="K259" i="6" s="1"/>
  <c r="J258" i="6"/>
  <c r="K258" i="6" s="1"/>
  <c r="L257" i="6" s="1"/>
  <c r="J207" i="6"/>
  <c r="K207" i="6" s="1"/>
  <c r="J197" i="6"/>
  <c r="K197" i="6"/>
  <c r="J157" i="6"/>
  <c r="K157" i="6" s="1"/>
  <c r="L157" i="6" s="1"/>
  <c r="J148" i="6"/>
  <c r="K148" i="6"/>
  <c r="I384" i="6"/>
  <c r="I349" i="6"/>
  <c r="I93" i="6"/>
  <c r="I86" i="6"/>
  <c r="I60" i="6"/>
  <c r="I157" i="6"/>
  <c r="I128" i="6"/>
  <c r="I112" i="6"/>
  <c r="L155" i="6"/>
  <c r="L93" i="6"/>
  <c r="L26" i="6"/>
  <c r="L40" i="6"/>
  <c r="L640" i="6"/>
  <c r="L82" i="6"/>
  <c r="L50" i="6"/>
  <c r="L10" i="6"/>
  <c r="I411" i="6" l="1"/>
  <c r="L54" i="6"/>
  <c r="L218" i="6"/>
  <c r="L165" i="6"/>
  <c r="I707" i="6"/>
  <c r="L330" i="6"/>
  <c r="L377" i="6"/>
  <c r="L267" i="6"/>
  <c r="H5" i="6"/>
  <c r="I4" i="6" s="1"/>
  <c r="G736" i="6"/>
  <c r="L430" i="6"/>
  <c r="L356" i="6"/>
  <c r="L60" i="6"/>
  <c r="L667" i="6"/>
  <c r="L263" i="6"/>
  <c r="L611" i="6"/>
  <c r="L291" i="6"/>
  <c r="L310" i="6"/>
  <c r="L599" i="6"/>
  <c r="L609" i="6"/>
  <c r="L271" i="6"/>
  <c r="L91" i="6"/>
  <c r="L153" i="6"/>
  <c r="L13" i="6"/>
  <c r="I627" i="6"/>
  <c r="I153" i="6"/>
  <c r="L707" i="6"/>
  <c r="L597" i="6"/>
  <c r="L303" i="6"/>
  <c r="L424" i="6"/>
  <c r="L694" i="6"/>
  <c r="L647" i="6"/>
  <c r="L207" i="6"/>
  <c r="L698" i="6"/>
  <c r="L733" i="6"/>
  <c r="L305" i="6"/>
  <c r="L665" i="6"/>
  <c r="L595" i="6"/>
  <c r="L241" i="6"/>
  <c r="L161" i="6"/>
  <c r="L57" i="6"/>
  <c r="L52" i="6"/>
  <c r="J4" i="6"/>
  <c r="K4" i="6" s="1"/>
  <c r="L4" i="6" s="1"/>
  <c r="J402" i="6"/>
  <c r="K402" i="6" s="1"/>
  <c r="J444" i="6"/>
  <c r="K444" i="6" s="1"/>
  <c r="J448" i="6"/>
  <c r="K448" i="6" s="1"/>
  <c r="J452" i="6"/>
  <c r="K452" i="6" s="1"/>
  <c r="J355" i="6"/>
  <c r="K355" i="6" s="1"/>
  <c r="L349" i="6" s="1"/>
  <c r="J459" i="6"/>
  <c r="K459" i="6" s="1"/>
  <c r="J463" i="6"/>
  <c r="K463" i="6" s="1"/>
  <c r="J467" i="6"/>
  <c r="K467" i="6" s="1"/>
  <c r="J471" i="6"/>
  <c r="K471" i="6" s="1"/>
  <c r="J475" i="6"/>
  <c r="K475" i="6" s="1"/>
  <c r="J479" i="6"/>
  <c r="K479" i="6" s="1"/>
  <c r="J483" i="6"/>
  <c r="K483" i="6" s="1"/>
  <c r="J487" i="6"/>
  <c r="K487" i="6" s="1"/>
  <c r="J491" i="6"/>
  <c r="K491" i="6" s="1"/>
  <c r="J495" i="6"/>
  <c r="K495" i="6" s="1"/>
  <c r="J499" i="6"/>
  <c r="K499" i="6" s="1"/>
  <c r="J503" i="6"/>
  <c r="K503" i="6" s="1"/>
  <c r="J507" i="6"/>
  <c r="K507" i="6" s="1"/>
  <c r="J511" i="6"/>
  <c r="K511" i="6" s="1"/>
  <c r="J515" i="6"/>
  <c r="K515" i="6" s="1"/>
  <c r="J519" i="6"/>
  <c r="K519" i="6" s="1"/>
  <c r="J523" i="6"/>
  <c r="K523" i="6" s="1"/>
  <c r="J527" i="6"/>
  <c r="K527" i="6" s="1"/>
  <c r="J201" i="6"/>
  <c r="K201" i="6" s="1"/>
  <c r="L201" i="6" s="1"/>
  <c r="J277" i="6"/>
  <c r="K277" i="6" s="1"/>
  <c r="L275" i="6" s="1"/>
  <c r="J279" i="6"/>
  <c r="K279" i="6" s="1"/>
  <c r="J281" i="6"/>
  <c r="K281" i="6" s="1"/>
  <c r="J350" i="6"/>
  <c r="K350" i="6" s="1"/>
  <c r="J374" i="6"/>
  <c r="K374" i="6" s="1"/>
  <c r="L374" i="6" s="1"/>
  <c r="J441" i="6"/>
  <c r="K441" i="6" s="1"/>
  <c r="J445" i="6"/>
  <c r="K445" i="6" s="1"/>
  <c r="J449" i="6"/>
  <c r="K449" i="6" s="1"/>
  <c r="L440" i="6" s="1"/>
  <c r="J453" i="6"/>
  <c r="K453" i="6" s="1"/>
  <c r="L453" i="6" s="1"/>
  <c r="J390" i="6"/>
  <c r="K390" i="6" s="1"/>
  <c r="L389" i="6" s="1"/>
  <c r="J460" i="6"/>
  <c r="K460" i="6" s="1"/>
  <c r="J464" i="6"/>
  <c r="K464" i="6" s="1"/>
  <c r="L458" i="6" s="1"/>
  <c r="J468" i="6"/>
  <c r="K468" i="6" s="1"/>
  <c r="J472" i="6"/>
  <c r="K472" i="6" s="1"/>
  <c r="J476" i="6"/>
  <c r="K476" i="6" s="1"/>
  <c r="J480" i="6"/>
  <c r="K480" i="6" s="1"/>
  <c r="J484" i="6"/>
  <c r="K484" i="6" s="1"/>
  <c r="J488" i="6"/>
  <c r="K488" i="6" s="1"/>
  <c r="J492" i="6"/>
  <c r="K492" i="6" s="1"/>
  <c r="J496" i="6"/>
  <c r="K496" i="6" s="1"/>
  <c r="J500" i="6"/>
  <c r="K500" i="6" s="1"/>
  <c r="J504" i="6"/>
  <c r="K504" i="6" s="1"/>
  <c r="J508" i="6"/>
  <c r="K508" i="6" s="1"/>
  <c r="J512" i="6"/>
  <c r="K512" i="6" s="1"/>
  <c r="J516" i="6"/>
  <c r="K516" i="6" s="1"/>
  <c r="J520" i="6"/>
  <c r="K520" i="6" s="1"/>
  <c r="J524" i="6"/>
  <c r="K524" i="6" s="1"/>
  <c r="J528" i="6"/>
  <c r="K528" i="6" s="1"/>
  <c r="J531" i="6"/>
  <c r="K531" i="6" s="1"/>
  <c r="J533" i="6"/>
  <c r="K533" i="6" s="1"/>
  <c r="J535" i="6"/>
  <c r="K535" i="6" s="1"/>
  <c r="J537" i="6"/>
  <c r="K537" i="6" s="1"/>
  <c r="J539" i="6"/>
  <c r="K539" i="6" s="1"/>
  <c r="J541" i="6"/>
  <c r="K541" i="6" s="1"/>
  <c r="J543" i="6"/>
  <c r="K543" i="6" s="1"/>
  <c r="J545" i="6"/>
  <c r="K545" i="6" s="1"/>
  <c r="J547" i="6"/>
  <c r="K547" i="6" s="1"/>
  <c r="J549" i="6"/>
  <c r="K549" i="6" s="1"/>
  <c r="J551" i="6"/>
  <c r="K551" i="6" s="1"/>
  <c r="J553" i="6"/>
  <c r="K553" i="6" s="1"/>
  <c r="J555" i="6"/>
  <c r="K555" i="6" s="1"/>
  <c r="J557" i="6"/>
  <c r="K557" i="6" s="1"/>
  <c r="J559" i="6"/>
  <c r="K559" i="6" s="1"/>
  <c r="J561" i="6"/>
  <c r="K561" i="6" s="1"/>
  <c r="J563" i="6"/>
  <c r="K563" i="6" s="1"/>
  <c r="J565" i="6"/>
  <c r="K565" i="6" s="1"/>
  <c r="J567" i="6"/>
  <c r="K567" i="6" s="1"/>
  <c r="J569" i="6"/>
  <c r="K569" i="6" s="1"/>
  <c r="J571" i="6"/>
  <c r="K571" i="6" s="1"/>
  <c r="J573" i="6"/>
  <c r="K573" i="6" s="1"/>
  <c r="J575" i="6"/>
  <c r="K575" i="6" s="1"/>
  <c r="J577" i="6"/>
  <c r="K577" i="6" s="1"/>
  <c r="J579" i="6"/>
  <c r="K579" i="6" s="1"/>
  <c r="J581" i="6"/>
  <c r="K581" i="6" s="1"/>
  <c r="J583" i="6"/>
  <c r="K583" i="6" s="1"/>
  <c r="J585" i="6"/>
  <c r="K585" i="6" s="1"/>
  <c r="J587" i="6"/>
  <c r="K587" i="6" s="1"/>
  <c r="J589" i="6"/>
  <c r="K589" i="6" s="1"/>
  <c r="J591" i="6"/>
  <c r="K591" i="6" s="1"/>
  <c r="J593" i="6"/>
  <c r="K593" i="6" s="1"/>
  <c r="J627" i="6"/>
  <c r="K627" i="6" s="1"/>
  <c r="L627" i="6" s="1"/>
  <c r="J597" i="6"/>
  <c r="K597" i="6" s="1"/>
  <c r="I595" i="6"/>
  <c r="I389" i="6"/>
  <c r="I406" i="6"/>
  <c r="L339" i="6"/>
  <c r="L411" i="6"/>
  <c r="L402" i="6"/>
  <c r="L391" i="6"/>
  <c r="L384" i="6"/>
  <c r="L419" i="6"/>
  <c r="L386" i="6"/>
  <c r="L702" i="6"/>
  <c r="L727" i="6"/>
  <c r="L686" i="6"/>
  <c r="J192" i="6"/>
  <c r="K192" i="6" s="1"/>
  <c r="L192" i="6" s="1"/>
  <c r="J171" i="6"/>
  <c r="K171" i="6" s="1"/>
  <c r="L171" i="6" s="1"/>
  <c r="J151" i="6"/>
  <c r="K151" i="6" s="1"/>
  <c r="J143" i="6"/>
  <c r="K143" i="6" s="1"/>
  <c r="J128" i="6"/>
  <c r="J283" i="6"/>
  <c r="K283" i="6" s="1"/>
  <c r="L283" i="6" s="1"/>
  <c r="J198" i="6"/>
  <c r="K198" i="6" s="1"/>
  <c r="L194" i="6" s="1"/>
  <c r="J191" i="6"/>
  <c r="K191" i="6" s="1"/>
  <c r="J190" i="6"/>
  <c r="K190" i="6" s="1"/>
  <c r="J189" i="6"/>
  <c r="K189" i="6" s="1"/>
  <c r="J188" i="6"/>
  <c r="K188" i="6" s="1"/>
  <c r="J187" i="6"/>
  <c r="K187" i="6" s="1"/>
  <c r="J152" i="6"/>
  <c r="K152" i="6" s="1"/>
  <c r="J144" i="6"/>
  <c r="K144" i="6" s="1"/>
  <c r="I402" i="6"/>
  <c r="I386" i="6"/>
  <c r="I103" i="6"/>
  <c r="I46" i="6"/>
  <c r="I161" i="6"/>
  <c r="I57" i="6"/>
  <c r="I20" i="6"/>
  <c r="F24" i="10"/>
  <c r="B27" i="1" s="1"/>
  <c r="L186" i="6" l="1"/>
  <c r="K128" i="6"/>
  <c r="L128" i="6" s="1"/>
  <c r="J736" i="6"/>
  <c r="L142" i="6"/>
  <c r="D29" i="10"/>
  <c r="E29" i="10" s="1"/>
  <c r="D31" i="10"/>
  <c r="E31" i="10" s="1"/>
  <c r="D30" i="10"/>
  <c r="E30" i="10" s="1"/>
  <c r="D27" i="10"/>
  <c r="E27" i="10" s="1"/>
  <c r="D28" i="10"/>
  <c r="E28" i="10" s="1"/>
</calcChain>
</file>

<file path=xl/sharedStrings.xml><?xml version="1.0" encoding="utf-8"?>
<sst xmlns="http://schemas.openxmlformats.org/spreadsheetml/2006/main" count="3210" uniqueCount="1452">
  <si>
    <t>Izglītojamo individuālo kompetenču atbalsta pasākumu plāns (APP)</t>
  </si>
  <si>
    <t>Pašvaldība</t>
  </si>
  <si>
    <t>RĒZEKNE</t>
  </si>
  <si>
    <t>Ieviešanas periods</t>
  </si>
  <si>
    <t>2017-2018</t>
  </si>
  <si>
    <t>Vispārējās izglītības iestādes</t>
  </si>
  <si>
    <t>Kopējais vispārējās izglītības iestāžu skaits pašvaldībā (skaits)</t>
  </si>
  <si>
    <t>tai skaitā vispārējās izglītības iestādes, kurās īsteno speciālās izglītības programmas</t>
  </si>
  <si>
    <t>tai skaitā vispārējās izglītības iestādes, kurās ir izglītojamie ar mācību grūtībām*</t>
  </si>
  <si>
    <t>APP ieviešanā iesaistītās vispārējās izglītības iestādes (plānotais skaits)</t>
  </si>
  <si>
    <t>tai skaitā vispārējās izglītības iestādes, kas īsteno speciālās izglītības programmas</t>
  </si>
  <si>
    <t>tai skaitā vispārējās izglītības iestādes, kurās ir izglītojamie ar mācību grūtībām</t>
  </si>
  <si>
    <t>Finansējums</t>
  </si>
  <si>
    <t>Maksimālais pieejamais finansējums</t>
  </si>
  <si>
    <t>Pieteiktais finansējums</t>
  </si>
  <si>
    <t>Kontaktpersona</t>
  </si>
  <si>
    <t>Vārds, uzvārds</t>
  </si>
  <si>
    <t>E-pasts</t>
  </si>
  <si>
    <t>Tālruņa numurs</t>
  </si>
  <si>
    <t>* mācību grūtības - izglītojamajam mācību sasniegumu vērtējums ir nepietiekams (aprakstošajā vērtēšanas sistēmā „vēl jāmācās”, ballu sistēmā - mazāk par 4 ballēm) un nav diagnosticēti mācīšanās traucējumi kā speciālās vajadzības</t>
  </si>
  <si>
    <t>Galvenās identificētās problēmas individuālās pieejas nodrošināšanai izglītības ieguves procesā vispārējās izglītības iestādēs</t>
  </si>
  <si>
    <t>APP plānotie risinājumi</t>
  </si>
  <si>
    <t>I</t>
  </si>
  <si>
    <t>Problēmas pedagoģiskajā darbā ar izglītojamiem ar mācību traucējumiem</t>
  </si>
  <si>
    <t>II</t>
  </si>
  <si>
    <t>Problēmas pedagoģiskajā darbā ar izglītojamiem ar mācību grūtībām</t>
  </si>
  <si>
    <t>III</t>
  </si>
  <si>
    <t>Problēmas pedagoģiskajā darbā ar izglītojamiem ar vispārējiem sasniegumiem</t>
  </si>
  <si>
    <t>IV</t>
  </si>
  <si>
    <t>Problēmas pedagoģiskajā darbā ar izglītojamiem ar augstiem sasniegumiem</t>
  </si>
  <si>
    <t>V</t>
  </si>
  <si>
    <t>Pedagogu profesionālās kompetences pilnveides nepieciešamība</t>
  </si>
  <si>
    <t>VI</t>
  </si>
  <si>
    <t>Citas problēmas individuālās pieejas nodrošināšanai</t>
  </si>
  <si>
    <t>1. Mācību saturs</t>
  </si>
  <si>
    <t>Pasākuma nosaukums</t>
  </si>
  <si>
    <t>Metodoloģija (jaunu formu ieviešana  izglītojamo spēju ievērošanai un efektīvu rīku izmantošanai, lai īstenotu plānoto pasākumu)</t>
  </si>
  <si>
    <t xml:space="preserve">Joma </t>
  </si>
  <si>
    <t>Plānotie rezultāti</t>
  </si>
  <si>
    <t>Individuālās pieeejas attīstība</t>
  </si>
  <si>
    <t>Budžets</t>
  </si>
  <si>
    <t>kvantitatīvie</t>
  </si>
  <si>
    <t>kvalitatīvie</t>
  </si>
  <si>
    <t>STEM un vides joma</t>
  </si>
  <si>
    <t>2. Ārpusstundu pasākumi</t>
  </si>
  <si>
    <t>Pedagogu profesionālās pilnveides mācību moduļi:</t>
  </si>
  <si>
    <t>Dalībnieku skaits</t>
  </si>
  <si>
    <t>Pamatojums</t>
  </si>
  <si>
    <t>1. Darbs ar izglītojamiem ar mācīšanās traucējumiem klasē</t>
  </si>
  <si>
    <t>2. Darbs ar izglītojamiem ar uzvedības traucējumiem klasē</t>
  </si>
  <si>
    <t>3. Darbs ar izglītojamiem ar mācību grūtībām klasē</t>
  </si>
  <si>
    <t>4. Darbs ar izglītojamiem ar disleksiju, diskalkuliju un disgrāfiju</t>
  </si>
  <si>
    <t>5. Interešu izglītības programmu īstenošana izglītojamo spēju un augstu sasniegumu potenciāla attīstībai</t>
  </si>
  <si>
    <t xml:space="preserve">6. Izglītojamo kompetenču attīstība, izmantojot IKT rīkus ar integrētu mācību saturu </t>
  </si>
  <si>
    <t>7. Mācību procesa vadība darbā ar izglītojamiem ar dažādām kompetencēm</t>
  </si>
  <si>
    <t>8. Radošuma un pedagoģijas rīku sinerģija individuālo kompetenču attīstībai</t>
  </si>
  <si>
    <t>Skaidrojums par plānotajiem stratēģiskajiem partneriem (interešu izglītības centri, biedrības, privātie pakalpojumu sniedzēji), kas tiks iesaistīti plānoto darbību ieviešanā.</t>
  </si>
  <si>
    <t>Skaidrojums par pasākumiem plāna ieviešanas ilgtspējas nodrošināšanai.</t>
  </si>
  <si>
    <t>APZĪMĒJUMI:
MT- mācīšanās traucējumi
MG - mācīšanās grūtības
VS - vispārējie sasniegumi
AS - augsti sasniegumi</t>
  </si>
  <si>
    <t>Vispārējās izglītības iestādes (nosaukums)</t>
  </si>
  <si>
    <t>Izglītojamo skaits (kopā)</t>
  </si>
  <si>
    <t>sadalījumā</t>
  </si>
  <si>
    <t>MT</t>
  </si>
  <si>
    <t>%</t>
  </si>
  <si>
    <t>MG</t>
  </si>
  <si>
    <t>VS</t>
  </si>
  <si>
    <t>AS</t>
  </si>
  <si>
    <t>Citi</t>
  </si>
  <si>
    <t xml:space="preserve">1.-6.klase </t>
  </si>
  <si>
    <t>Skaidrojums, kādi pasākumi tiks īstenoti prioritāri, nodrošinot 1.-6. klašu izglītojamo iesaisti APP pasākumos.</t>
  </si>
  <si>
    <t>Skaidrojums, kā tika izvēlētas izglītības iestādes dalībai plāna ieviešanā un pamatojums to iesaistei.</t>
  </si>
  <si>
    <t>Iestādes veids</t>
  </si>
  <si>
    <t>Vispārējās izglītības iestāde</t>
  </si>
  <si>
    <t>VIIS apstiprinātie dati uz 2016.gada 1.septembri</t>
  </si>
  <si>
    <t>Pakļautība</t>
  </si>
  <si>
    <t>Novads/republikas pilsēta</t>
  </si>
  <si>
    <t>Iestādes nosaukums</t>
  </si>
  <si>
    <t>1.-9.klase</t>
  </si>
  <si>
    <t>10.-12.klase</t>
  </si>
  <si>
    <t>1.-12.klase</t>
  </si>
  <si>
    <t>Iesaistāmo izglītojamo skaits</t>
  </si>
  <si>
    <t>Kopā iesaistāmais izglītojamo skaits pašvaldībā</t>
  </si>
  <si>
    <t>Kvotas aprēķins uz 01.09.2016.</t>
  </si>
  <si>
    <t>Kvotas aprēķins naudas izteiksmē</t>
  </si>
  <si>
    <t>Pašvaldības finansējums pirmajam APP posmam</t>
  </si>
  <si>
    <t>Juridiska vai fiziska persona</t>
  </si>
  <si>
    <t>AGLONAS NOVADS</t>
  </si>
  <si>
    <t>Aglonas Katoļu ģimnāzija</t>
  </si>
  <si>
    <t xml:space="preserve">Pašvaldība </t>
  </si>
  <si>
    <t>Aglonas internātvidusskola</t>
  </si>
  <si>
    <t>Aglonas vidusskola</t>
  </si>
  <si>
    <t>Priežmalas pamatskola</t>
  </si>
  <si>
    <t>Rīgas un visas Latvijas Metropolīta Aleksandra (Kudrjašova) Grāveru pamatskola</t>
  </si>
  <si>
    <t>Šķeltovas pamatskola</t>
  </si>
  <si>
    <t>AIZKRAUKLES NOVADS</t>
  </si>
  <si>
    <t>Aizkraukles novada vidusskola</t>
  </si>
  <si>
    <t>Aizkraukles pagasta sākumskola</t>
  </si>
  <si>
    <t>Aizkraukles Vakara (maiņu) vidusskola</t>
  </si>
  <si>
    <t>AIZPUTES NOVADS</t>
  </si>
  <si>
    <t>Aizputes novada Neklātienes vidusskola</t>
  </si>
  <si>
    <t>Aizputes pagasta pamatskola</t>
  </si>
  <si>
    <t>Aizputes vidusskola</t>
  </si>
  <si>
    <t>Apriķu pamatskola</t>
  </si>
  <si>
    <t>Dzērves pamatskola</t>
  </si>
  <si>
    <t>Kalvenes pamatskola</t>
  </si>
  <si>
    <t>Māteru Jura Kazdangas pamatskola</t>
  </si>
  <si>
    <t>AKNĪSTES NOVADS</t>
  </si>
  <si>
    <t>Aknīstes vidusskola</t>
  </si>
  <si>
    <t>Asares pamatskola</t>
  </si>
  <si>
    <t>ALOJAS NOVADS</t>
  </si>
  <si>
    <t>Alojas Ausekļa vidusskola</t>
  </si>
  <si>
    <t>Ozolmuižas pamatskola</t>
  </si>
  <si>
    <t>Staiceles vidusskola</t>
  </si>
  <si>
    <t>ALSUNGAS NOVADS</t>
  </si>
  <si>
    <t>Alsungas vidusskola</t>
  </si>
  <si>
    <t>ALŪKSNES NOVADS</t>
  </si>
  <si>
    <t>Alūksnes novada vidusskola</t>
  </si>
  <si>
    <t>Alūksnes pilsētas sākumskola</t>
  </si>
  <si>
    <t>Bejas pamatskola</t>
  </si>
  <si>
    <t>Ernsta Glika Alūksnes Valsts ģimnāzija</t>
  </si>
  <si>
    <t>Ilzenes pamatskola</t>
  </si>
  <si>
    <t>Jaunannas Mūzikas un mākslas pamatskola</t>
  </si>
  <si>
    <t>Jaunlaicenes pamatskola</t>
  </si>
  <si>
    <t>Liepnas internātpamatskola</t>
  </si>
  <si>
    <t>Liepnas vidusskola</t>
  </si>
  <si>
    <t>Malienas pamatskola</t>
  </si>
  <si>
    <t>Mālupes pamatskola</t>
  </si>
  <si>
    <t>Pededzes pamatskola</t>
  </si>
  <si>
    <t>Strautiņu pamatskola</t>
  </si>
  <si>
    <t>Ziemeru pamatskola</t>
  </si>
  <si>
    <t>AMATAS NOVADS</t>
  </si>
  <si>
    <t>Amatas novada Drabešu sākumskola</t>
  </si>
  <si>
    <t>Amatas novada Skujenes pamatskola</t>
  </si>
  <si>
    <t>Amatas pamatskola</t>
  </si>
  <si>
    <t>Drabešu internātpamatskola</t>
  </si>
  <si>
    <t>Nītaures vidusskola</t>
  </si>
  <si>
    <t>Zaubes pamatskola</t>
  </si>
  <si>
    <t>APES NOVADS</t>
  </si>
  <si>
    <t>Dāvja Ozoliņa Apes vidusskola</t>
  </si>
  <si>
    <t>Ojāra Vācieša Gaujienas pamatskola</t>
  </si>
  <si>
    <t>Trapenes pamatskola</t>
  </si>
  <si>
    <t>Vidagas Sikšņu pamatskola</t>
  </si>
  <si>
    <t>AUCES NOVADS</t>
  </si>
  <si>
    <t>Auces vidusskola</t>
  </si>
  <si>
    <t>Bēnes vidusskola</t>
  </si>
  <si>
    <t>ĀDAŽU NOVADS</t>
  </si>
  <si>
    <t>Privātā vidusskola Ādažu Brīvā Valdorfa skola</t>
  </si>
  <si>
    <t>Ādažu vidusskola</t>
  </si>
  <si>
    <t>BABĪTES NOVADS</t>
  </si>
  <si>
    <t>Privātā sākumskola "Vinnijs"</t>
  </si>
  <si>
    <t>Babītes novada pašvaldības Salas sākumskola</t>
  </si>
  <si>
    <t>Babītes vidusskola</t>
  </si>
  <si>
    <t>BALDONES NOVADS</t>
  </si>
  <si>
    <t>Baldones Mūzikas pamatskola</t>
  </si>
  <si>
    <t>Baldones vidusskola</t>
  </si>
  <si>
    <t>BALTINAVAS NOVADS</t>
  </si>
  <si>
    <t>Baltinavas vidusskola</t>
  </si>
  <si>
    <t>BALVU NOVADS</t>
  </si>
  <si>
    <t>Balvu pamatskola</t>
  </si>
  <si>
    <t>Balvu Valsts ģimnāzija</t>
  </si>
  <si>
    <t>Bērzpils vidusskola</t>
  </si>
  <si>
    <t>Briežuciema pamatskola</t>
  </si>
  <si>
    <t>Stacijas pamatskola</t>
  </si>
  <si>
    <t>Tilžas internātpamatskola</t>
  </si>
  <si>
    <t>Tilžas vidusskola</t>
  </si>
  <si>
    <t>BAUSKAS NOVADS</t>
  </si>
  <si>
    <t>Bauskas 2. vidusskola</t>
  </si>
  <si>
    <t>Bauskas pilsētas pamatskola</t>
  </si>
  <si>
    <t xml:space="preserve">Bauskas sākumskola </t>
  </si>
  <si>
    <t>Bauskas Valsts ģimnāzija</t>
  </si>
  <si>
    <t>Codes pamatskola</t>
  </si>
  <si>
    <t>Griķu pamatskola</t>
  </si>
  <si>
    <t>Īslīces vidusskola</t>
  </si>
  <si>
    <t>Mežgaļu pamatskola</t>
  </si>
  <si>
    <t>Mežotnes pamatskola</t>
  </si>
  <si>
    <t>Ozolaines pamatskola</t>
  </si>
  <si>
    <t>Uzvaras vidusskola</t>
  </si>
  <si>
    <t>Vecsaules pamatskola</t>
  </si>
  <si>
    <t>BEVERĪNAS NOVADS</t>
  </si>
  <si>
    <t>Brenguļu sākumskola</t>
  </si>
  <si>
    <t>J. Endzelīna Kauguru pamatskola</t>
  </si>
  <si>
    <t>Trikātas pamatskola</t>
  </si>
  <si>
    <t>BROCĒNU NOVADS</t>
  </si>
  <si>
    <t>Blīdenes pamatskola</t>
  </si>
  <si>
    <t>Brocēnu vidusskola</t>
  </si>
  <si>
    <t>Gaiķu pamatskola</t>
  </si>
  <si>
    <t>Remtes pamatskola</t>
  </si>
  <si>
    <t>BURTNIEKU NOVADS</t>
  </si>
  <si>
    <t>Burtnieku Ausekļa pamatskola</t>
  </si>
  <si>
    <t>Ēveles pamatskola</t>
  </si>
  <si>
    <t>Matīšu pamatskola</t>
  </si>
  <si>
    <t>Rencēnu pamatskola</t>
  </si>
  <si>
    <t>CARNIKAVAS NOVADS</t>
  </si>
  <si>
    <t>Carnikavas pamatskola</t>
  </si>
  <si>
    <t>CESVAINES NOVADS</t>
  </si>
  <si>
    <t>Cesvaines internātpamatskola</t>
  </si>
  <si>
    <t>Cesvaines vidusskola</t>
  </si>
  <si>
    <t>CĒSU NOVADS</t>
  </si>
  <si>
    <t>Cēsu Jaunā sākumskola</t>
  </si>
  <si>
    <t>Cēsu 1. pamatskola</t>
  </si>
  <si>
    <t>Cēsu 2. pamatskola</t>
  </si>
  <si>
    <t>Cēsu pilsētas Pastariņa sākumskola</t>
  </si>
  <si>
    <t>Cēsu Pilsētas vidusskola</t>
  </si>
  <si>
    <t>Cēsu Valsts ģimnāzija</t>
  </si>
  <si>
    <t>Draudzīgā Aicinājuma Cēsu Valsts ģimnāzija</t>
  </si>
  <si>
    <t>Līvu pamatskola</t>
  </si>
  <si>
    <t>Rāmuļu pamatskola</t>
  </si>
  <si>
    <t>Tieslietu ministrija</t>
  </si>
  <si>
    <t>Cēsu 2. vakara (maiņu) vidusskola</t>
  </si>
  <si>
    <t>CIBLAS NOVADS</t>
  </si>
  <si>
    <t>Ciblas vidusskola</t>
  </si>
  <si>
    <t>Pušmucovas pamatskola</t>
  </si>
  <si>
    <t>DAGDAS NOVADS</t>
  </si>
  <si>
    <t>Andrupenes pamatskola</t>
  </si>
  <si>
    <t>Andzeļu pamatskola</t>
  </si>
  <si>
    <t>Asūnes pamatskola</t>
  </si>
  <si>
    <t>Dagdas vidusskola</t>
  </si>
  <si>
    <t>Ezernieku vidusskola</t>
  </si>
  <si>
    <t>Konstantinovas sākumskola</t>
  </si>
  <si>
    <t>Šķaunes pamatskola</t>
  </si>
  <si>
    <t>DAUGAVPILS</t>
  </si>
  <si>
    <t>Daugavpils 10. vidusskola</t>
  </si>
  <si>
    <t>Daugavpils 11. pamatskola</t>
  </si>
  <si>
    <t>Daugavpils 12. vidusskola</t>
  </si>
  <si>
    <t>Daugavpils 13. vidusskola</t>
  </si>
  <si>
    <t>Daugavpils 15. vidusskola</t>
  </si>
  <si>
    <t>Daugavpils 16. vidusskola</t>
  </si>
  <si>
    <t>Daugavpils 17. vidusskola</t>
  </si>
  <si>
    <t>Daugavpils 3. vidusskola</t>
  </si>
  <si>
    <t>Daugavpils 9. vidusskola</t>
  </si>
  <si>
    <t>Daugavpils Centra vidusskola</t>
  </si>
  <si>
    <t>Daugavpils Krievu vidusskola - licejs</t>
  </si>
  <si>
    <t>Daugavpils Saskaņas pamatskola</t>
  </si>
  <si>
    <t>Daugavpils Valsts ģimnāzija</t>
  </si>
  <si>
    <t>Daugavpils Vienības pamatskola</t>
  </si>
  <si>
    <t>J. Raiņa Daugavpils 6. vidusskola</t>
  </si>
  <si>
    <t>J.Pilsudska Daugavpils valsts poļu ģimnāzija</t>
  </si>
  <si>
    <t>DAUGAVPILS NOVADS</t>
  </si>
  <si>
    <t>Biķernieku pamatskola</t>
  </si>
  <si>
    <t>Kalupes pamatskola</t>
  </si>
  <si>
    <t>Laucesas pamatskola</t>
  </si>
  <si>
    <t>Lāču pamatskola</t>
  </si>
  <si>
    <t>Medumu pamatskola</t>
  </si>
  <si>
    <t>Naujenes pamatskola</t>
  </si>
  <si>
    <t>Nīcgales sākumskola</t>
  </si>
  <si>
    <t>Randenes pamatskola</t>
  </si>
  <si>
    <t>Salienas vidusskola</t>
  </si>
  <si>
    <t>Silenes pamatskola</t>
  </si>
  <si>
    <t>Sventes vidusskola</t>
  </si>
  <si>
    <t>Špoģu vidusskola</t>
  </si>
  <si>
    <t>Vaboles vidusskola</t>
  </si>
  <si>
    <t>Zemgales vidusskola</t>
  </si>
  <si>
    <t>DOBELES NOVADS</t>
  </si>
  <si>
    <t>Annenieku pamatskola</t>
  </si>
  <si>
    <t>Bikstu pamatskola</t>
  </si>
  <si>
    <t>Dobeles 1. vidusskola</t>
  </si>
  <si>
    <t>Dobeles Kristīgā pamatskola</t>
  </si>
  <si>
    <t>Dobeles sākumskola</t>
  </si>
  <si>
    <t>Dobeles Valsts ģimnāzija</t>
  </si>
  <si>
    <t>Gardenes pamatskola</t>
  </si>
  <si>
    <t>Krimūnu sākumskola</t>
  </si>
  <si>
    <t>Lejasstrazdu sākumskola</t>
  </si>
  <si>
    <t>Mežinieku pamatskola</t>
  </si>
  <si>
    <t>Penkules pamatskola</t>
  </si>
  <si>
    <t>DUNDAGAS NOVADS</t>
  </si>
  <si>
    <t>Dundagas vidusskola</t>
  </si>
  <si>
    <t>Kolkas pamatskola</t>
  </si>
  <si>
    <t>DURBES NOVADS</t>
  </si>
  <si>
    <t>A. Spāģa Dunalkas pamatskola</t>
  </si>
  <si>
    <t>Ata Kronvalda Durbes vidusskola</t>
  </si>
  <si>
    <t>ENGURES NOVADS</t>
  </si>
  <si>
    <t>Engures vidusskola</t>
  </si>
  <si>
    <t>Lapmežciema pamatskola</t>
  </si>
  <si>
    <t>Milzkalnes sākumskola</t>
  </si>
  <si>
    <t>Smārdes pamatskola</t>
  </si>
  <si>
    <t>ĒRGĻU NOVADS</t>
  </si>
  <si>
    <t>Ērgļu vidusskola</t>
  </si>
  <si>
    <t>Jāņa Zālīša Sausnējas pamatskola</t>
  </si>
  <si>
    <t>GARKALNES NOVADS</t>
  </si>
  <si>
    <t>Berģu Mūzikas un mākslas pamatskola</t>
  </si>
  <si>
    <t>Garkalnes Mākslu un vispārizglītojošā vidusskola</t>
  </si>
  <si>
    <t>GROBIŅAS NOVADS</t>
  </si>
  <si>
    <t>Bārtas pamatskola</t>
  </si>
  <si>
    <t>Gaviezes pamatskola</t>
  </si>
  <si>
    <t>Grobiņas ģimnāzija</t>
  </si>
  <si>
    <t>Grobiņas pagasta sākumskola</t>
  </si>
  <si>
    <t>Grobiņas sākumskola</t>
  </si>
  <si>
    <t>Kapsēdes pamatskola</t>
  </si>
  <si>
    <t>GULBENES NOVADS</t>
  </si>
  <si>
    <t>Druvienas pamatskola</t>
  </si>
  <si>
    <t>Galgauskas pamatskola</t>
  </si>
  <si>
    <t>Gulbenes 2. vidusskola</t>
  </si>
  <si>
    <t>Gulbenes novada valsts ģimnāzija</t>
  </si>
  <si>
    <t>Gulbenes Vakara (maiņu) vidusskola</t>
  </si>
  <si>
    <t>Gulbenes vidusskola</t>
  </si>
  <si>
    <t>Gulbīša vidusskola</t>
  </si>
  <si>
    <t>K. Valdemāra pamatskola</t>
  </si>
  <si>
    <t>Lejasciema vidusskola</t>
  </si>
  <si>
    <t>Litenes pamatskola</t>
  </si>
  <si>
    <t>Lizuma vidusskola</t>
  </si>
  <si>
    <t>Rankas pamatskola</t>
  </si>
  <si>
    <t>Stāķu pamatskola</t>
  </si>
  <si>
    <t>Stāmerienas pamatskola</t>
  </si>
  <si>
    <t>Tirzas pamatskola</t>
  </si>
  <si>
    <t>IECAVAS NOVADS</t>
  </si>
  <si>
    <t>Eiropas Tālmācības vidusskola</t>
  </si>
  <si>
    <t>Rīgas 1. Tālmācības vidusskola</t>
  </si>
  <si>
    <t>Rīgas Tālmācības vidusskola</t>
  </si>
  <si>
    <t>Dzimtmisas pamatskola</t>
  </si>
  <si>
    <t>Iecavas internātpamatskola</t>
  </si>
  <si>
    <t>Iecavas vidusskola</t>
  </si>
  <si>
    <t>IKŠĶILES NOVADS</t>
  </si>
  <si>
    <t>Ikšķiles vidusskola</t>
  </si>
  <si>
    <t>Tīnūžu pamatskola</t>
  </si>
  <si>
    <t>ILŪKSTES NOVADS</t>
  </si>
  <si>
    <t>Bebrenes vispārizglītojošā un profesionālā vidusskola</t>
  </si>
  <si>
    <t>Eglaines pamatskola</t>
  </si>
  <si>
    <t>Ilūkstes 1. vidusskola</t>
  </si>
  <si>
    <t>Ilūkstes Sadraudzības vidusskola</t>
  </si>
  <si>
    <t>Subates pamatskola</t>
  </si>
  <si>
    <t>INČUKALNA NOVADS</t>
  </si>
  <si>
    <t>Inčukalna pamatskola</t>
  </si>
  <si>
    <t>Vangažu vidusskola</t>
  </si>
  <si>
    <t>JAUNJELGAVAS NOVADS</t>
  </si>
  <si>
    <t>Daudzeses pamatskola</t>
  </si>
  <si>
    <t>Jaunjelgavas vidusskola</t>
  </si>
  <si>
    <t>Seces pagasta pamatskola</t>
  </si>
  <si>
    <t>Sunākstes pamatskola</t>
  </si>
  <si>
    <t>JAUNPIEBALGAS NOVADS</t>
  </si>
  <si>
    <t>Jaunpiebalgas vidusskola</t>
  </si>
  <si>
    <t>JAUNPILS NOVADS</t>
  </si>
  <si>
    <t>Jaunpils vidusskola</t>
  </si>
  <si>
    <t>JELGAVA</t>
  </si>
  <si>
    <t>Lazdiņas privātā pamatskola "Punktiņš"</t>
  </si>
  <si>
    <t>Jelgavas 2. pamatskola</t>
  </si>
  <si>
    <t>Jelgavas 3. sākumskola</t>
  </si>
  <si>
    <t>Jelgavas 4. sākumskola</t>
  </si>
  <si>
    <t>Jelgavas 4. vidusskola</t>
  </si>
  <si>
    <t>Jelgavas 5. vidusskola</t>
  </si>
  <si>
    <t>Jelgavas 6. vidusskola</t>
  </si>
  <si>
    <t>Jelgavas Spīdolas ģimnāzija</t>
  </si>
  <si>
    <t>Jelgavas Tehnoloģiju vidusskola</t>
  </si>
  <si>
    <t>Jelgavas Vakara (maiņu) vidusskola</t>
  </si>
  <si>
    <t>Jelgavas Valsts ģimnāzija</t>
  </si>
  <si>
    <t>JELGAVAS NOVADS</t>
  </si>
  <si>
    <t>Aizupes pamatskola</t>
  </si>
  <si>
    <t>Elejas vidusskola</t>
  </si>
  <si>
    <t>Jelgavas novada Neklātienes vidusskola</t>
  </si>
  <si>
    <t>Kalnciema pagasta vidusskola</t>
  </si>
  <si>
    <t>Kalnciema vidusskola</t>
  </si>
  <si>
    <t>Līvbērzes vidusskola</t>
  </si>
  <si>
    <t>Sesavas pamatskola</t>
  </si>
  <si>
    <t>Staļģenes vidusskola</t>
  </si>
  <si>
    <t>Svētes pamatskola</t>
  </si>
  <si>
    <t>Šķibes pamatskola</t>
  </si>
  <si>
    <t>Vilces pamatskola</t>
  </si>
  <si>
    <t>Vircavas vidusskola</t>
  </si>
  <si>
    <t>Zaļenieku komerciālā un amatniecības vidusskola</t>
  </si>
  <si>
    <t>JĒKABPILS</t>
  </si>
  <si>
    <t>Jēkabpils 2. vidusskola</t>
  </si>
  <si>
    <t>Jēkabpils 3. vidusskola</t>
  </si>
  <si>
    <t>Jēkabpils pamatskola</t>
  </si>
  <si>
    <t>Jēkabpils vakara vidusskola</t>
  </si>
  <si>
    <t>Jēkabpils Valsts ģimnāzija</t>
  </si>
  <si>
    <t>JĒKABPILS NOVADS</t>
  </si>
  <si>
    <t>Ābeļu pamatskola</t>
  </si>
  <si>
    <t>Dignājas pamatskola</t>
  </si>
  <si>
    <t>Dunavas pamatskola</t>
  </si>
  <si>
    <t>Rubeņu pamatskola</t>
  </si>
  <si>
    <t>Zasas vidusskola</t>
  </si>
  <si>
    <t>JŪRMALA</t>
  </si>
  <si>
    <t>Latvijas Starptautiskā skola</t>
  </si>
  <si>
    <t>Jūrmalas Alternatīvā skola</t>
  </si>
  <si>
    <t>Jūrmalas pilsētas Jaundubultu vidusskola</t>
  </si>
  <si>
    <t>Jūrmalas pilsētas Kauguru vidusskola</t>
  </si>
  <si>
    <t>Jūrmalas pilsētas Lielupes pamatskola</t>
  </si>
  <si>
    <t>Jūrmalas pilsētas Mežmalas vidusskola</t>
  </si>
  <si>
    <t>Jūrmalas sākumskola "Atvase"</t>
  </si>
  <si>
    <t>Jūrmalas vakara vidusskola</t>
  </si>
  <si>
    <t>Jūrmalas Valsts ģimnāzija</t>
  </si>
  <si>
    <t>Ķemeru pamatskola</t>
  </si>
  <si>
    <t>Majoru vidusskola</t>
  </si>
  <si>
    <t>Pumpuru vidusskola</t>
  </si>
  <si>
    <t>Sākumskola "Ābelīte"</t>
  </si>
  <si>
    <t>Sākumskola "Taurenītis"</t>
  </si>
  <si>
    <t>Slokas pamatskola</t>
  </si>
  <si>
    <t>Vaivaru pamatskola</t>
  </si>
  <si>
    <t>KANDAVAS NOVADS</t>
  </si>
  <si>
    <t>Cēres pamatskola</t>
  </si>
  <si>
    <t>Kandavas internātvidusskola</t>
  </si>
  <si>
    <t>Kandavas Kārļa Mīlenbaha vidusskola</t>
  </si>
  <si>
    <t>Kandavas novada Zantes pamatskola</t>
  </si>
  <si>
    <t>Vānes pamatskola</t>
  </si>
  <si>
    <t>Zemītes pamatskola</t>
  </si>
  <si>
    <t>KĀRSAVAS NOVADS</t>
  </si>
  <si>
    <t>Kārsavas vidusskola</t>
  </si>
  <si>
    <t>Mežvidu pamatskola</t>
  </si>
  <si>
    <t>Mērdzenes pamatskola</t>
  </si>
  <si>
    <t>Salnavas pamatskola</t>
  </si>
  <si>
    <t>KOCĒNU NOVADS</t>
  </si>
  <si>
    <t>Jaunburtnieku pamatskola</t>
  </si>
  <si>
    <t>Jura Neikena Dikļu pamatskola</t>
  </si>
  <si>
    <t>Kocēnu pamatskola</t>
  </si>
  <si>
    <t>Rubenes pamatskola</t>
  </si>
  <si>
    <t>KOKNESES NOVADS</t>
  </si>
  <si>
    <t>Bebru pamatskola</t>
  </si>
  <si>
    <t>Ilmāra Gaiša Kokneses vidusskola</t>
  </si>
  <si>
    <t>Pērses sākumskola</t>
  </si>
  <si>
    <t>Vecbebru Profesionālā un vispārizglītojošā internātvidusskola</t>
  </si>
  <si>
    <t>KRĀSLAVAS NOVADS</t>
  </si>
  <si>
    <t>Indras pamatskola</t>
  </si>
  <si>
    <t>Izvaltas pamatskola</t>
  </si>
  <si>
    <t>Krāslavas gr. Plāteru v.n. Poļu pamatskola</t>
  </si>
  <si>
    <t>Krāslavas pamatskola</t>
  </si>
  <si>
    <t>Krāslavas Valsts ģimnāzija</t>
  </si>
  <si>
    <t>Krāslavas Varavīksnes vidusskola</t>
  </si>
  <si>
    <t>Robežnieku pamatskola</t>
  </si>
  <si>
    <t>Sauleskalna sākumskola</t>
  </si>
  <si>
    <t>KRIMULDAS NOVADS</t>
  </si>
  <si>
    <t>Garlība Merķeļa Lēdurgas pamatskola</t>
  </si>
  <si>
    <t>Krimuldas vidusskola</t>
  </si>
  <si>
    <t>KRUSTPILS NOVADS</t>
  </si>
  <si>
    <t>Brāļu Skrindu Atašienes vidusskola</t>
  </si>
  <si>
    <t>Krustpils pamatskola</t>
  </si>
  <si>
    <t>Mežāres pamatskola</t>
  </si>
  <si>
    <t>Sūnu pamatskola</t>
  </si>
  <si>
    <t>Variešu sākumskola</t>
  </si>
  <si>
    <t>Vīpes pamatskola</t>
  </si>
  <si>
    <t>KULDĪGAS NOVADS</t>
  </si>
  <si>
    <t>Ēdoles pamatskola</t>
  </si>
  <si>
    <t>Kuldīgas 2. vidusskola</t>
  </si>
  <si>
    <t>Kuldīgas Alternatīvā sākumskola</t>
  </si>
  <si>
    <t>Kuldīgas Centra vidusskola</t>
  </si>
  <si>
    <t>Kuldīgas Mākslas un humanitāro zinību vidusskola</t>
  </si>
  <si>
    <t>Kuldīgas pamatskola</t>
  </si>
  <si>
    <t>Laidu pamatskola</t>
  </si>
  <si>
    <t>Turlavas pamatskola</t>
  </si>
  <si>
    <t>V. Plūdoņa Kuldīgas ģimnāzija</t>
  </si>
  <si>
    <t>Vārmes pamatskola</t>
  </si>
  <si>
    <t>Vilgāles pamatskola</t>
  </si>
  <si>
    <t>Z.A. Meierovica Kabiles pamatskola</t>
  </si>
  <si>
    <t>ĶEGUMA NOVADS</t>
  </si>
  <si>
    <t>Birzgales pamatskola</t>
  </si>
  <si>
    <t>Ķeguma komercnovirziena vidusskola</t>
  </si>
  <si>
    <t>ĶEKAVAS NOVADS</t>
  </si>
  <si>
    <t>Privātā pamatskola "Gaismas tilts 97"</t>
  </si>
  <si>
    <t>Baložu vidusskola</t>
  </si>
  <si>
    <t>Daugmales pamatskola</t>
  </si>
  <si>
    <t>Ķekavas vidusskola</t>
  </si>
  <si>
    <t>Pļavniekkalna sākumskola</t>
  </si>
  <si>
    <t>LIELVĀRDES NOVADS</t>
  </si>
  <si>
    <t>Edgara Kauliņa Lielvārdes vidusskola</t>
  </si>
  <si>
    <t>Jumpravas vidusskola</t>
  </si>
  <si>
    <t>Lēdmanes pamatskola</t>
  </si>
  <si>
    <t>Lielvārdes pamatskola</t>
  </si>
  <si>
    <t>LIEPĀJA</t>
  </si>
  <si>
    <t>Liepājas Katoļu pamatskola</t>
  </si>
  <si>
    <t>Privātsākumskola "Varavīksne"</t>
  </si>
  <si>
    <t>Draudzīgā aicinājuma Liepājas pilsētas 5. vidusskola</t>
  </si>
  <si>
    <t>J. Čakstes Liepājas pilsētas 10. vidusskola</t>
  </si>
  <si>
    <t>Liepājas 3. pamatskola</t>
  </si>
  <si>
    <t>Liepājas 7. vidusskola</t>
  </si>
  <si>
    <t>Liepājas 8. vidusskola</t>
  </si>
  <si>
    <t>Liepājas A. Puškina 2. vidusskola</t>
  </si>
  <si>
    <t>Liepājas Centra sākumskola</t>
  </si>
  <si>
    <t>Liepājas Ezerkrasta sākumskola</t>
  </si>
  <si>
    <t>Liepājas internātpamatskola</t>
  </si>
  <si>
    <t>Liepājas pilsētas 12. vidusskola</t>
  </si>
  <si>
    <t>Liepājas Raiņa 6. vidusskola</t>
  </si>
  <si>
    <t>Liepājas vakara (maiņu) vidusskola</t>
  </si>
  <si>
    <t>Liepājas Valsts 1. ģimnāzija</t>
  </si>
  <si>
    <t>Oskara Kalpaka Liepājas 15. vidusskola</t>
  </si>
  <si>
    <t>LIMBAŽU NOVADS</t>
  </si>
  <si>
    <t>Baumaņu Kārļa Viļķenes pamatskola</t>
  </si>
  <si>
    <t>Lādezera pamatskola</t>
  </si>
  <si>
    <t>Limbažu 3. vidusskola</t>
  </si>
  <si>
    <t>Limbažu novada ģimnāzija</t>
  </si>
  <si>
    <t>Limbažu sākumskola</t>
  </si>
  <si>
    <t>Pāles pamatskola</t>
  </si>
  <si>
    <t>Umurgas pamatskola</t>
  </si>
  <si>
    <t>Vidrižu pamatskola</t>
  </si>
  <si>
    <t>LĪGATNES NOVADS</t>
  </si>
  <si>
    <t>Līgatnes novada vidusskola</t>
  </si>
  <si>
    <t>LĪVĀNU NOVADS</t>
  </si>
  <si>
    <t>Jaunsilavas pamatskola</t>
  </si>
  <si>
    <t>Jersikas pamatskola</t>
  </si>
  <si>
    <t>Līvānu 1. vidusskola</t>
  </si>
  <si>
    <t>Līvānu 2. vidusskola</t>
  </si>
  <si>
    <t>Līvānu novada Vakara (maiņu) vidusskola</t>
  </si>
  <si>
    <t>Rožupes pamatskola</t>
  </si>
  <si>
    <t>Rudzātu vidusskola</t>
  </si>
  <si>
    <t>Sutru pamatskola</t>
  </si>
  <si>
    <t>LUBĀNAS NOVADS</t>
  </si>
  <si>
    <t>Lubānas vidusskola</t>
  </si>
  <si>
    <t>Meirānu Kalpaka pamatskola</t>
  </si>
  <si>
    <t>LUDZAS NOVADS</t>
  </si>
  <si>
    <t>Istras vidusskola</t>
  </si>
  <si>
    <t>Ludzas 2. vidusskola</t>
  </si>
  <si>
    <t>Ludzas Mūzikas pamatskola</t>
  </si>
  <si>
    <t>Ludzas novada vakara vidusskola</t>
  </si>
  <si>
    <t>Ludzas pilsētas ģimnāzija</t>
  </si>
  <si>
    <t>Nirzas pamatskola</t>
  </si>
  <si>
    <t>Pildas pamatskola</t>
  </si>
  <si>
    <t>MADONAS NOVADS</t>
  </si>
  <si>
    <t>Kristiāna Dāvida pamatskola</t>
  </si>
  <si>
    <t>Andreja Eglīša Ļaudonas vidusskola</t>
  </si>
  <si>
    <t>Barkavas pamatskola</t>
  </si>
  <si>
    <t>Bērzaunes pamatskola</t>
  </si>
  <si>
    <t>Degumnieku pamatskola</t>
  </si>
  <si>
    <t>Dzelzavas pamatskola</t>
  </si>
  <si>
    <t>Kalsnavas pamatskola</t>
  </si>
  <si>
    <t>Kusas pamatskola</t>
  </si>
  <si>
    <t>Lazdonas pamatskola</t>
  </si>
  <si>
    <t>Liezēres pamatskola</t>
  </si>
  <si>
    <t>Madonas pilsētas 1. vidusskola</t>
  </si>
  <si>
    <t>Madonas pilsētas 2. vidusskola</t>
  </si>
  <si>
    <t>Madonas Vakara un neklātienes vidusskola</t>
  </si>
  <si>
    <t>Madonas Valsts ģimnāzija</t>
  </si>
  <si>
    <t>Mārcienas sākumskola</t>
  </si>
  <si>
    <t>Mētrienas pamatskola</t>
  </si>
  <si>
    <t>Praulienas pamatskola</t>
  </si>
  <si>
    <t>Vestienas pamatskola</t>
  </si>
  <si>
    <t>MAZSALACAS NOVADS</t>
  </si>
  <si>
    <t>Mazsalacas vidusskola</t>
  </si>
  <si>
    <t>MĀLPILS NOVADS</t>
  </si>
  <si>
    <t>Mālpils internātpamatskola</t>
  </si>
  <si>
    <t>Mālpils novada vidusskola</t>
  </si>
  <si>
    <t>MĀRUPES NOVADS</t>
  </si>
  <si>
    <t>Pamatskola "Brīvā Māras skola"</t>
  </si>
  <si>
    <t>Privātā Montessori sākumskola</t>
  </si>
  <si>
    <t>Jaunmārupes pamatskola</t>
  </si>
  <si>
    <t>Mārupes novada Skultes sākumskola</t>
  </si>
  <si>
    <t>Mārupes pamatskola</t>
  </si>
  <si>
    <t>Mārupes vidusskola</t>
  </si>
  <si>
    <t>MĒRSRAGA NOVADS</t>
  </si>
  <si>
    <t>Mērsraga vidusskola</t>
  </si>
  <si>
    <t>Izglītības un zinātnes ministrija</t>
  </si>
  <si>
    <t>NAUKŠĒNU NOVADS</t>
  </si>
  <si>
    <t>Sociālās korekcijas izglītības iestāde "Naukšēni"</t>
  </si>
  <si>
    <t>Naukšēnu novada vidusskola</t>
  </si>
  <si>
    <t>NERETAS NOVADS</t>
  </si>
  <si>
    <t>Mazzalves pamatskola</t>
  </si>
  <si>
    <t>Neretas Jāņa Jaunsudrabiņa vidusskola</t>
  </si>
  <si>
    <t>Sproģu pamatskola</t>
  </si>
  <si>
    <t>NĪCAS NOVADS</t>
  </si>
  <si>
    <t>Nīcas vidusskola</t>
  </si>
  <si>
    <t>Rudes pamatskola</t>
  </si>
  <si>
    <t>OGRES NOVADS</t>
  </si>
  <si>
    <t>Jaunogres vidusskola</t>
  </si>
  <si>
    <t>Ķeipenes pamatskola</t>
  </si>
  <si>
    <t>Madlienas vidusskola</t>
  </si>
  <si>
    <t>Ogres 1. vidusskola</t>
  </si>
  <si>
    <t>Ogres sākumskola</t>
  </si>
  <si>
    <t>Ogres Valsts ģimnāzija</t>
  </si>
  <si>
    <t>Ogresgala pamatskola</t>
  </si>
  <si>
    <t>Suntažu vidusskola</t>
  </si>
  <si>
    <t>Taurupes pamatskola</t>
  </si>
  <si>
    <t>OLAINES NOVADS</t>
  </si>
  <si>
    <t>Olaines 1. vidusskola</t>
  </si>
  <si>
    <t>Olaines 2. vidusskola</t>
  </si>
  <si>
    <t>OZOLNIEKU NOVADS</t>
  </si>
  <si>
    <t>Garozas pamatskola</t>
  </si>
  <si>
    <t>Ozolnieku vidusskola</t>
  </si>
  <si>
    <t>Salgales pamatskola</t>
  </si>
  <si>
    <t>Teteles pamatskola</t>
  </si>
  <si>
    <t>PĀRGAUJAS NOVADS</t>
  </si>
  <si>
    <t>Stalbes vidusskola</t>
  </si>
  <si>
    <t>Straupes pamatskola</t>
  </si>
  <si>
    <t>PĀVILOSTAS NOVADS</t>
  </si>
  <si>
    <t>Pāvilostas vidusskola</t>
  </si>
  <si>
    <t>Vērgales pamatskola</t>
  </si>
  <si>
    <t>PĻAVIŅU NOVADS</t>
  </si>
  <si>
    <t>Pļaviņu novada ģimnāzija</t>
  </si>
  <si>
    <t>PREIĻU NOVADS</t>
  </si>
  <si>
    <t>Pamatskola "Preiļu Brīvā skola"</t>
  </si>
  <si>
    <t>Pelēču pamatskola</t>
  </si>
  <si>
    <t>Preiļu 1. pamatskola</t>
  </si>
  <si>
    <t>Preiļu 2. vidusskola</t>
  </si>
  <si>
    <t>Preiļu novada Vakara (maiņu) un neklātienes vidusskola</t>
  </si>
  <si>
    <t>Preiļu Valsts ģimnāzija</t>
  </si>
  <si>
    <t>Priekuļu sākumskola</t>
  </si>
  <si>
    <t>Salas pamatskola</t>
  </si>
  <si>
    <t>PRIEKULES NOVADS</t>
  </si>
  <si>
    <t>Gramzdas pamatskola</t>
  </si>
  <si>
    <t>Kalētu pamatskola</t>
  </si>
  <si>
    <t>Krotes Kronvalda Ata pamatskola</t>
  </si>
  <si>
    <t>Priekules vidusskola</t>
  </si>
  <si>
    <t>Virgas pamatskola</t>
  </si>
  <si>
    <t>PRIEKUĻU NOVADS</t>
  </si>
  <si>
    <t>Liepas pamatskola</t>
  </si>
  <si>
    <t>Mārsnēnu pamatskola</t>
  </si>
  <si>
    <t>Priekuļu vidusskola</t>
  </si>
  <si>
    <t>RAUNAS NOVADS</t>
  </si>
  <si>
    <t>Biedrības "Tautskola 99 Baltie zirgi" pamatskola</t>
  </si>
  <si>
    <t>Drustu pamatskola</t>
  </si>
  <si>
    <t>Raunas vidusskola</t>
  </si>
  <si>
    <t>Austrumlatvijas Tehnoloģiju vidusskola</t>
  </si>
  <si>
    <t>Rēzeknes Katoļu vidusskola</t>
  </si>
  <si>
    <t>Rēzeknes 2. vidusskola</t>
  </si>
  <si>
    <t>Rēzeknes 3. vidusskola</t>
  </si>
  <si>
    <t>Rēzeknes 4. vidusskola</t>
  </si>
  <si>
    <t>Rēzeknes 5. vidusskola</t>
  </si>
  <si>
    <t>Rēzeknes 6. vidusskola</t>
  </si>
  <si>
    <t>Rēzeknes sākumskola</t>
  </si>
  <si>
    <t>Rēzeknes Valsts 1. ģimnāzija</t>
  </si>
  <si>
    <t>Rēzeknes valsts poļu ģimnāzija</t>
  </si>
  <si>
    <t>RĒZEKNES NOVADS</t>
  </si>
  <si>
    <t>Audriņu pamatskola</t>
  </si>
  <si>
    <t>Dricānu vidusskola</t>
  </si>
  <si>
    <t>Feimaņu pamatskola</t>
  </si>
  <si>
    <t>Gaigalavas pamatskola</t>
  </si>
  <si>
    <t>Jaunstrūžānu pamatskola</t>
  </si>
  <si>
    <t>Kaunatas vidusskola</t>
  </si>
  <si>
    <t>Lūcijas Rancānes Makašānu Amatu vidusskola</t>
  </si>
  <si>
    <t>Maltas vidusskola</t>
  </si>
  <si>
    <t>Nautrēnu vidusskola</t>
  </si>
  <si>
    <t>Rēznas pamatskola</t>
  </si>
  <si>
    <t>Sakstagala Jāņa Klīdzēja pamatskola</t>
  </si>
  <si>
    <t>Tiskādu vidusskola</t>
  </si>
  <si>
    <t>Verēmu pamatskola</t>
  </si>
  <si>
    <t>RIEBIŅU NOVADS</t>
  </si>
  <si>
    <t>Dravnieku pamatskola</t>
  </si>
  <si>
    <t>Galēnu pamatskola</t>
  </si>
  <si>
    <t>Riebiņu vidusskola</t>
  </si>
  <si>
    <t>Rušonas pamatskola</t>
  </si>
  <si>
    <t>Sīļukalna pamatskola</t>
  </si>
  <si>
    <t>RĪGA</t>
  </si>
  <si>
    <t>Biznesa un vadības privātvidusskola</t>
  </si>
  <si>
    <t>Habad Ebreju privātā vidusskola</t>
  </si>
  <si>
    <t>Informācijas sistēmu menedžmenta augstskolas vidusskola "PREMJERS"</t>
  </si>
  <si>
    <t>Pamatskola "Harmonija"</t>
  </si>
  <si>
    <t>Pārdaugavas Montesori pamatskola</t>
  </si>
  <si>
    <t>Privātā Montesori sākumskola "Pētnieki"</t>
  </si>
  <si>
    <t>Privātā pamatskola "Maksima"</t>
  </si>
  <si>
    <t>Privātā Rīgas Tehnolingvistiskā ģimnāzija</t>
  </si>
  <si>
    <t>Privātā sākumskola "DOMDARIS"</t>
  </si>
  <si>
    <t>Privātā sākumskola "Namiņš"</t>
  </si>
  <si>
    <t>Privātā vidusskola "INNOVA"</t>
  </si>
  <si>
    <t>Privātā vidusskola "Klasika"</t>
  </si>
  <si>
    <t>Privātā vidusskola "Laisma"</t>
  </si>
  <si>
    <t>Privātā vidusskola "MAXVEL"</t>
  </si>
  <si>
    <t>Privātā vidusskola "Norma"</t>
  </si>
  <si>
    <t>Privātā vidusskola "Patnis"</t>
  </si>
  <si>
    <t>Privātā vidusskola "RIMS"</t>
  </si>
  <si>
    <t>Privātā vidusskola "Templum"</t>
  </si>
  <si>
    <t>Privātskola "Latreia"</t>
  </si>
  <si>
    <t>Rīgas 1. vidusskola</t>
  </si>
  <si>
    <t>Rīgas Centra krievu privātģimnāzija</t>
  </si>
  <si>
    <t>Rīgas ģimnāzija "Maksima"</t>
  </si>
  <si>
    <t>Rīgas Katoļu ģimnāzija</t>
  </si>
  <si>
    <t>Rīgas Kristīgā sākumskola</t>
  </si>
  <si>
    <t>Rīgas Montessori sākumskola</t>
  </si>
  <si>
    <t>Rīgas pilsētas sākumskola</t>
  </si>
  <si>
    <t>Rīgas Starptautiskā skola</t>
  </si>
  <si>
    <t>Rīgas vispārizglītojošā privātā vidusskola "Evrika"</t>
  </si>
  <si>
    <t>RTU inženierzinātņu vidusskola</t>
  </si>
  <si>
    <t>Starptautiskā vidusskola "Ekziperī"</t>
  </si>
  <si>
    <t>Tālmācības vidusskola "Rīgas Komercskola"</t>
  </si>
  <si>
    <t>Torņakalna Privātā vidusskola</t>
  </si>
  <si>
    <t>ŽILA VERNA RĪGAS FRANČU SKOLA</t>
  </si>
  <si>
    <t>Andreja Pumpura Rīgas 11. pamatskola</t>
  </si>
  <si>
    <t>Āgenskalna sākumskola</t>
  </si>
  <si>
    <t>Āgenskalna Valsts ģimnāzija</t>
  </si>
  <si>
    <t>Friča Brīvzemnieka pamatskola</t>
  </si>
  <si>
    <t>Iļģuciema vidusskola</t>
  </si>
  <si>
    <t>J.G.Herdera Rīgas Grīziņkalna vidusskola</t>
  </si>
  <si>
    <t>Jankas Kupalas Rīgas Baltkrievu pamatskola</t>
  </si>
  <si>
    <t>Mežciema pamatskola</t>
  </si>
  <si>
    <t>O.Kalpaka Rīgas Tautas daiļamatu pamatskola</t>
  </si>
  <si>
    <t>Pamatskola "Rīdze"</t>
  </si>
  <si>
    <t>Puškina licejs</t>
  </si>
  <si>
    <t>Rīgas 10. vidusskola</t>
  </si>
  <si>
    <t>Rīgas 13. vidusskola</t>
  </si>
  <si>
    <t>Rīgas 14. vakara (maiņu) vidusskola</t>
  </si>
  <si>
    <t>Rīgas 15. vidusskola</t>
  </si>
  <si>
    <t>Rīgas 18. vakara (maiņu) vidusskola</t>
  </si>
  <si>
    <t>Rīgas 19. vidusskola</t>
  </si>
  <si>
    <t>Rīgas 21. vidusskola</t>
  </si>
  <si>
    <t>Rīgas 22. vidusskola</t>
  </si>
  <si>
    <t>Rīgas 25. vidusskola</t>
  </si>
  <si>
    <t>Rīgas 28. vidusskola</t>
  </si>
  <si>
    <t>Rīgas 29. vidusskola</t>
  </si>
  <si>
    <t>Rīgas 31. vidusskola</t>
  </si>
  <si>
    <t>Rīgas 33. vidusskola</t>
  </si>
  <si>
    <t>Rīgas 34. vidusskola</t>
  </si>
  <si>
    <t>Rīgas 37. vidusskola</t>
  </si>
  <si>
    <t>Rīgas 40. vidusskola</t>
  </si>
  <si>
    <t>Rīgas 41. vidusskola</t>
  </si>
  <si>
    <t>Rīgas 45. vidusskola</t>
  </si>
  <si>
    <t>Rīgas 46. vidusskola</t>
  </si>
  <si>
    <t>Rīgas 47. vidusskola</t>
  </si>
  <si>
    <t>Rīgas 49. vidusskola</t>
  </si>
  <si>
    <t>Rīgas 51. vidusskola</t>
  </si>
  <si>
    <t>Rīgas 53. vidusskola</t>
  </si>
  <si>
    <t>Rīgas 54. vidusskola</t>
  </si>
  <si>
    <t>Rīgas 6. vidusskola</t>
  </si>
  <si>
    <t>Rīgas 60. vidusskola</t>
  </si>
  <si>
    <t>Rīgas 61. vidusskola</t>
  </si>
  <si>
    <t>Rīgas 63. vidusskola</t>
  </si>
  <si>
    <t>Rīgas 64. vidusskola</t>
  </si>
  <si>
    <t>Rīgas 65. vidusskola</t>
  </si>
  <si>
    <t>Rīgas 69. vidusskola</t>
  </si>
  <si>
    <t>Rīgas 7. pamatskola</t>
  </si>
  <si>
    <t>Rīgas 71. vidusskola</t>
  </si>
  <si>
    <t>Rīgas 72. vidusskola</t>
  </si>
  <si>
    <t>Rīgas 74. vidusskola</t>
  </si>
  <si>
    <t>Rīgas 75. vidusskola</t>
  </si>
  <si>
    <t>Rīgas 80. vidusskola</t>
  </si>
  <si>
    <t>Rīgas 84. vidusskola</t>
  </si>
  <si>
    <t>Rīgas 85. vidusskola</t>
  </si>
  <si>
    <t>Rīgas 86. vidusskola</t>
  </si>
  <si>
    <t>Rīgas 88. vidusskola</t>
  </si>
  <si>
    <t>Rīgas 89. vidusskola</t>
  </si>
  <si>
    <t>Rīgas 9. vakara (maiņu) vidusskola</t>
  </si>
  <si>
    <t>Rīgas 92. vidusskola</t>
  </si>
  <si>
    <t>Rīgas 93. vidusskola</t>
  </si>
  <si>
    <t>Rīgas 94. vidusskola</t>
  </si>
  <si>
    <t>Rīgas 95. vidusskola</t>
  </si>
  <si>
    <t>Rīgas 96. vidusskola</t>
  </si>
  <si>
    <t>Rīgas Angļu ģimnāzija</t>
  </si>
  <si>
    <t>Rīgas Anniņmuižas vidusskola</t>
  </si>
  <si>
    <t>Rīgas Austrumu vidusskola</t>
  </si>
  <si>
    <t>Rīgas Avotu pamatskola</t>
  </si>
  <si>
    <t>Rīgas Centra daiļamatniecības pamatskola</t>
  </si>
  <si>
    <t>Rīgas Centra humanitārā vidusskola</t>
  </si>
  <si>
    <t>Rīgas Daugavgrīvas vidusskola</t>
  </si>
  <si>
    <t>Rīgas Ezerkrastu pamatskola</t>
  </si>
  <si>
    <t>Rīgas Franču licejs</t>
  </si>
  <si>
    <t>Rīgas Hanzas vidusskola</t>
  </si>
  <si>
    <t>Rīgas Igauņu pamatskola</t>
  </si>
  <si>
    <t>Rīgas Imantas vidusskola</t>
  </si>
  <si>
    <t>Rīgas Itas Kozakēvičas Poļu vidusskola</t>
  </si>
  <si>
    <t>Rīgas Jāņa Poruka vidusskola</t>
  </si>
  <si>
    <t>Rīgas Juglas vidusskola</t>
  </si>
  <si>
    <t>Rīgas Klasiskā ģimnāzija</t>
  </si>
  <si>
    <t>Rīgas Kristīgā vidusskola</t>
  </si>
  <si>
    <t>Rīgas Kultūru vidusskola</t>
  </si>
  <si>
    <t>Rīgas Ķengaraga vidusskola</t>
  </si>
  <si>
    <t>Rīgas Lastādijas internātpamatskola</t>
  </si>
  <si>
    <t>Rīgas Lietuviešu vidusskola</t>
  </si>
  <si>
    <t>Rīgas Mūzikas internātvidusskola</t>
  </si>
  <si>
    <t xml:space="preserve">Rīgas Natālijas Draudziņas vidusskola </t>
  </si>
  <si>
    <t>Rīgas Ostvalda vidusskola</t>
  </si>
  <si>
    <t>Rīgas Pārdaugavas pamatskola</t>
  </si>
  <si>
    <t>Rīgas pilsētas Pļavnieku ģimnāzija</t>
  </si>
  <si>
    <t>Rīgas Pļavnieku pamatskola</t>
  </si>
  <si>
    <t>Rīgas Purvciema vidusskola</t>
  </si>
  <si>
    <t>Rīgas Raiņa 8. vakara (maiņu) vidusskola</t>
  </si>
  <si>
    <t>Rīgas Rīnūžu vidusskola</t>
  </si>
  <si>
    <t>Rīgas Sergeja Žoltoka vidusskola</t>
  </si>
  <si>
    <t>Rīgas Teikas vidusskola</t>
  </si>
  <si>
    <t>Rīgas Ukraiņu vidusskola</t>
  </si>
  <si>
    <t>Rīgas vakara ģimnāzija</t>
  </si>
  <si>
    <t>Rīgas Valda Zālīša sākumskola</t>
  </si>
  <si>
    <t>Rīgas Valdorfskola</t>
  </si>
  <si>
    <t>Rīgas Valsts 1. ģimnāzija</t>
  </si>
  <si>
    <t>Rīgas Valsts 2. ģimnāzija</t>
  </si>
  <si>
    <t>Rīgas Valsts 3. ģimnāzija</t>
  </si>
  <si>
    <t>Rīgas Valsts vācu ģimnāzija</t>
  </si>
  <si>
    <t>Rīgas Ziepniekkalna sākumskola</t>
  </si>
  <si>
    <t>Rīgas Zolitūdes ģimnāzija</t>
  </si>
  <si>
    <t>Š. Dubnova Rīgas Ebreju vidusskola</t>
  </si>
  <si>
    <t>Ziemeļvalstu ģimnāzija</t>
  </si>
  <si>
    <t>ROJAS NOVADS</t>
  </si>
  <si>
    <t>Rojas vidusskola</t>
  </si>
  <si>
    <t>ROPAŽU NOVADS</t>
  </si>
  <si>
    <t>Ropažu vidusskola</t>
  </si>
  <si>
    <t>Zaķumuižas pamatskola</t>
  </si>
  <si>
    <t>RUCAVAS NOVADS</t>
  </si>
  <si>
    <t>Rucavas pamatskola</t>
  </si>
  <si>
    <t>Sikšņu pamatskola</t>
  </si>
  <si>
    <t>RUGĀJU NOVADS</t>
  </si>
  <si>
    <t>Rugāju novada Eglaines pamatskola</t>
  </si>
  <si>
    <t>Rugāju novada vidusskola</t>
  </si>
  <si>
    <t>RUNDĀLES NOVADS</t>
  </si>
  <si>
    <t>Pilsrundāles vidusskola</t>
  </si>
  <si>
    <t>RŪJIENAS NOVADS</t>
  </si>
  <si>
    <t>Rūjienas vidusskola</t>
  </si>
  <si>
    <t>SALACGRĪVAS NOVADS</t>
  </si>
  <si>
    <t>Krišjāņa Valdemāra Ainažu pamatskola</t>
  </si>
  <si>
    <t>Liepupes vidusskola</t>
  </si>
  <si>
    <t>Salacgrīvas vidusskola</t>
  </si>
  <si>
    <t>SALAS NOVADS</t>
  </si>
  <si>
    <t>Biržu internātpamatskola</t>
  </si>
  <si>
    <t>Biržu pamatskola</t>
  </si>
  <si>
    <t>Salas vidusskola</t>
  </si>
  <si>
    <t>SALASPILS NOVADS</t>
  </si>
  <si>
    <t>Salaspils novada pašvaldības iestāde "Salaspils 1. vidusskola"</t>
  </si>
  <si>
    <t>Salaspils novada pašvaldības iestāde "Salaspils 2. vidusskola"</t>
  </si>
  <si>
    <t>SALDUS NOVADS</t>
  </si>
  <si>
    <t>Nīgrandes pagasta Kalnu vidusskola</t>
  </si>
  <si>
    <t>Saldus novada pašvaldības Cieceres internātpamatskola</t>
  </si>
  <si>
    <t>Saldus novada pašvaldības Druvas vidusskola</t>
  </si>
  <si>
    <t>Saldus novada pašvaldības Ezeres pamatskola</t>
  </si>
  <si>
    <t>Saldus novada pašvaldības Jaunlutriņu pamatskola</t>
  </si>
  <si>
    <t>Saldus novada pašvaldības Kursīšu pamatskola</t>
  </si>
  <si>
    <t>Saldus novada pašvaldības Lutriņu pamatskola</t>
  </si>
  <si>
    <t>Saldus novada pašvaldības Pampāļu pamatskola</t>
  </si>
  <si>
    <t>Saldus novada pašvaldības Rubas pamatskola</t>
  </si>
  <si>
    <t>Saldus novada pašvaldības Striķu pamatskola</t>
  </si>
  <si>
    <t>Saldus novada pašvaldības Zirņu pamatskola</t>
  </si>
  <si>
    <t>Saldus pamatskola</t>
  </si>
  <si>
    <t>Saldus Vakara vidusskola</t>
  </si>
  <si>
    <t>Saldus vidusskola</t>
  </si>
  <si>
    <t>SAULKRASTU NOVADS</t>
  </si>
  <si>
    <t>Saulkrastu vidusskola</t>
  </si>
  <si>
    <t>Zvejniekciema vidusskola</t>
  </si>
  <si>
    <t>SĒJAS NOVADS</t>
  </si>
  <si>
    <t>Murjāņu sporta ģimnāzija</t>
  </si>
  <si>
    <t>Sējas pamatskola</t>
  </si>
  <si>
    <t>SIGULDAS NOVADS</t>
  </si>
  <si>
    <t>Allažu pamatskola</t>
  </si>
  <si>
    <t>Laurenču sākumskola</t>
  </si>
  <si>
    <t>Mores pamatskola</t>
  </si>
  <si>
    <t>Siguldas 1. pamatskola</t>
  </si>
  <si>
    <t>Siguldas pilsētas vidusskola</t>
  </si>
  <si>
    <t>Siguldas Valsts ģimnāzija</t>
  </si>
  <si>
    <t>SKRĪVERU NOVADS</t>
  </si>
  <si>
    <t>Andreja Upīša Skrīveru vidusskola</t>
  </si>
  <si>
    <t>SKRUNDAS NOVADS</t>
  </si>
  <si>
    <t>Jaunmuižas pamatskola</t>
  </si>
  <si>
    <t>Nīkrāces pamatskola</t>
  </si>
  <si>
    <t>Oskara Kalpaka Rudbāržu pamatskola</t>
  </si>
  <si>
    <t>Skrundas vidusskola</t>
  </si>
  <si>
    <t>SMILTENES NOVADS</t>
  </si>
  <si>
    <t>Bilskas pamatskola</t>
  </si>
  <si>
    <t>Blomes pamatskola</t>
  </si>
  <si>
    <t>Grundzāles pamatskola</t>
  </si>
  <si>
    <t>Launkalnes sākumskola</t>
  </si>
  <si>
    <t>Palsmanes pamatskola</t>
  </si>
  <si>
    <t>Smiltenes vidusskola</t>
  </si>
  <si>
    <t>Variņu pamatskola</t>
  </si>
  <si>
    <t>STOPIŅU NOVADS</t>
  </si>
  <si>
    <t>Stopiņu pamatskola</t>
  </si>
  <si>
    <t>Ulbrokas vidusskola</t>
  </si>
  <si>
    <t>STRENČU NOVADS</t>
  </si>
  <si>
    <t>Strenču novada vidusskola</t>
  </si>
  <si>
    <t>TALSU NOVADS</t>
  </si>
  <si>
    <t>Talsu Kristīgā vidusskola</t>
  </si>
  <si>
    <t>Laucienes pamatskola</t>
  </si>
  <si>
    <t>Lībagu sākumskola</t>
  </si>
  <si>
    <t>Pastendes pamatskola</t>
  </si>
  <si>
    <t>Pūņu pamatskola</t>
  </si>
  <si>
    <t>Sabiles vidusskola</t>
  </si>
  <si>
    <t>Stendes pamatskola</t>
  </si>
  <si>
    <t>Talsu 2. vidusskola</t>
  </si>
  <si>
    <t>Talsu novada Vakara un neklātienes vidusskola</t>
  </si>
  <si>
    <t>Talsu pamatskola</t>
  </si>
  <si>
    <t>Talsu sākumskola</t>
  </si>
  <si>
    <t>Talsu Valsts ģimnāzija</t>
  </si>
  <si>
    <t>Valdemārpils vidusskola</t>
  </si>
  <si>
    <t>Vandzenes pamatskola</t>
  </si>
  <si>
    <t>Virbu pamatskola</t>
  </si>
  <si>
    <t>TĒRVETES NOVADS</t>
  </si>
  <si>
    <t>Annas Brigaderes pamatskola</t>
  </si>
  <si>
    <t>Augstkalnes vidusskola</t>
  </si>
  <si>
    <t>TUKUMA NOVADS</t>
  </si>
  <si>
    <t>Džūkstes pamatskola</t>
  </si>
  <si>
    <t>Irlavas vidusskola</t>
  </si>
  <si>
    <t>Pūres pamatskola</t>
  </si>
  <si>
    <t>Sēmes sākumskola</t>
  </si>
  <si>
    <t>Tukuma 2. pamatskola</t>
  </si>
  <si>
    <t>Tukuma 2. vidusskola</t>
  </si>
  <si>
    <t>Tukuma 3. pamatskola</t>
  </si>
  <si>
    <t>Tukuma E. Birznieka-Upīša 1. pamatskola</t>
  </si>
  <si>
    <t>Tukuma Raiņa ģimnāzija</t>
  </si>
  <si>
    <t>Tukuma Vakara un neklātienes vidusskola</t>
  </si>
  <si>
    <t>Tumes vidusskola</t>
  </si>
  <si>
    <t>VAIŅODES NOVADS</t>
  </si>
  <si>
    <t>Vaiņodes internātpamatskola</t>
  </si>
  <si>
    <t>Vaiņodes vidusskola</t>
  </si>
  <si>
    <t>VALKAS NOVADS</t>
  </si>
  <si>
    <t>Ērģemes pamatskola</t>
  </si>
  <si>
    <t>Kārķu pamatskola</t>
  </si>
  <si>
    <t>Ozolu pamatskola</t>
  </si>
  <si>
    <t>Valkas Jāņa Cimzes ģimnāzija</t>
  </si>
  <si>
    <t>Vijciema pamatskola</t>
  </si>
  <si>
    <t>VALMIERA</t>
  </si>
  <si>
    <t>Pamatskola "Universum"</t>
  </si>
  <si>
    <t>Valmieras 2. vidusskola</t>
  </si>
  <si>
    <t>Valmieras 5. vidusskola</t>
  </si>
  <si>
    <t>Valmieras Pārgaujas ģimnāzija</t>
  </si>
  <si>
    <t>Valmieras Pārgaujas sākumskola</t>
  </si>
  <si>
    <t>Valmieras sākumskola</t>
  </si>
  <si>
    <t>Valmieras Valsts ģimnāzija</t>
  </si>
  <si>
    <t>Valmieras Viestura vidusskola</t>
  </si>
  <si>
    <t>VARAKĻĀNU NOVADS</t>
  </si>
  <si>
    <t>Murmastienes pamatskola</t>
  </si>
  <si>
    <t>Varakļānu novada pašvaldības Stirnienes pamatskola</t>
  </si>
  <si>
    <t>Varakļānu vidusskola</t>
  </si>
  <si>
    <t>VĀRKAVAS NOVADS</t>
  </si>
  <si>
    <t>Vārkavas vidusskola</t>
  </si>
  <si>
    <t>VECPIEBALGAS NOVADS</t>
  </si>
  <si>
    <t>Dzērbenes vispārizglītojošā un mūzikas pamatskola</t>
  </si>
  <si>
    <t>Inešu pamatskola</t>
  </si>
  <si>
    <t>Taurenes pamatskola</t>
  </si>
  <si>
    <t>Vecpiebalgas vidusskola</t>
  </si>
  <si>
    <t>VECUMNIEKU NOVADS</t>
  </si>
  <si>
    <t>Misas vidusskola</t>
  </si>
  <si>
    <t>Skaistkalnes vidusskola</t>
  </si>
  <si>
    <t>Stelpes pamatskola</t>
  </si>
  <si>
    <t>Vecumnieku novada Domes Valles vidusskola</t>
  </si>
  <si>
    <t>Vecumnieku vidusskola</t>
  </si>
  <si>
    <t>VENTSPILS</t>
  </si>
  <si>
    <t>Ventspils 1. pamatskola</t>
  </si>
  <si>
    <t>Ventspils 2. pamatskola</t>
  </si>
  <si>
    <t>Ventspils 2. vidusskola</t>
  </si>
  <si>
    <t>Ventspils 3. vidusskola</t>
  </si>
  <si>
    <t>Ventspils 4. vidusskola</t>
  </si>
  <si>
    <t>Ventspils 6. vidusskola</t>
  </si>
  <si>
    <t>Ventspils Centra sākumskola</t>
  </si>
  <si>
    <t>Ventspils Pārventas pamatskola</t>
  </si>
  <si>
    <t>Ventspils vakara vidusskola</t>
  </si>
  <si>
    <t>Ventspils Valsts 1. ģimnāzija</t>
  </si>
  <si>
    <t>VENTSPILS NOVADS</t>
  </si>
  <si>
    <t>Ances pamatskola</t>
  </si>
  <si>
    <t>Piltenes vidusskola</t>
  </si>
  <si>
    <t>Popes pamatskola</t>
  </si>
  <si>
    <t>Puzes pamatskola</t>
  </si>
  <si>
    <t>Tārgales pamatskola</t>
  </si>
  <si>
    <t>Ugāles vidusskola</t>
  </si>
  <si>
    <t>Užavas pamatskola</t>
  </si>
  <si>
    <t>Zūru pamatskola</t>
  </si>
  <si>
    <t>VIESĪTES NOVADS</t>
  </si>
  <si>
    <t>Rites pamatskola</t>
  </si>
  <si>
    <t>Viesītes vidusskola</t>
  </si>
  <si>
    <t>VIĻAKAS NOVADS</t>
  </si>
  <si>
    <t>Rekavas vidusskola</t>
  </si>
  <si>
    <t>Upītes pamatskola</t>
  </si>
  <si>
    <t>Viduču pamatskola</t>
  </si>
  <si>
    <t>Viļakas pamatskola</t>
  </si>
  <si>
    <t>Viļakas Valsts ģimnāzija</t>
  </si>
  <si>
    <t>Žīguru pamatskola</t>
  </si>
  <si>
    <t>VIĻĀNU NOVADS</t>
  </si>
  <si>
    <t>Dekšāru pamatskola</t>
  </si>
  <si>
    <t>Viļānu vidusskola</t>
  </si>
  <si>
    <t>ZILUPES NOVADS</t>
  </si>
  <si>
    <t>Zilupes vidusskola</t>
  </si>
  <si>
    <t>2019-2020</t>
  </si>
  <si>
    <t>Valodas joma</t>
  </si>
  <si>
    <t>Kultūrizglītības un radošās industrijas joma</t>
  </si>
  <si>
    <t>Multidisciplinārā joma</t>
  </si>
  <si>
    <t>Sporta (tai skaitā veselīga dzīvesveida) joma</t>
  </si>
  <si>
    <t>Nr.p.k.</t>
  </si>
  <si>
    <t>Pozīcijas nosaukums</t>
  </si>
  <si>
    <t>Joma</t>
  </si>
  <si>
    <t xml:space="preserve">Daudzums </t>
  </si>
  <si>
    <t>Mērvienība</t>
  </si>
  <si>
    <t>Izmaksas</t>
  </si>
  <si>
    <t>Plāna īstenošanas personāla izmaksas</t>
  </si>
  <si>
    <t>1.1.</t>
  </si>
  <si>
    <t>Pedagogu un pedagoģiskā atbalsta personāla atalgojums, t.sk., darba devēja VSAOI</t>
  </si>
  <si>
    <t>STEM un vide</t>
  </si>
  <si>
    <t>1.2.</t>
  </si>
  <si>
    <t>Valodas</t>
  </si>
  <si>
    <t>1.3.</t>
  </si>
  <si>
    <t>Kultūrizglītība un radošās industrijas</t>
  </si>
  <si>
    <t>1.4.</t>
  </si>
  <si>
    <t>1.5.</t>
  </si>
  <si>
    <t>Sports</t>
  </si>
  <si>
    <t>Transporta izmaksas</t>
  </si>
  <si>
    <t>2.1.</t>
  </si>
  <si>
    <t>Transporta izmaksas (sabiedriskā transporta izmaksas, transporta noma, degvielas izmaksas)</t>
  </si>
  <si>
    <t>2.2.</t>
  </si>
  <si>
    <t>2.3.</t>
  </si>
  <si>
    <t>2.4.</t>
  </si>
  <si>
    <t>2.5.</t>
  </si>
  <si>
    <t>Pakalpojumu un piegādes izmaksas</t>
  </si>
  <si>
    <t>3.1.</t>
  </si>
  <si>
    <t>3.2.</t>
  </si>
  <si>
    <t>3.3.</t>
  </si>
  <si>
    <t>Kultūrizglītība un radošās industrija</t>
  </si>
  <si>
    <t>3.4.</t>
  </si>
  <si>
    <t>3.5.</t>
  </si>
  <si>
    <t>Netiešās izmaksas</t>
  </si>
  <si>
    <t>Kopējās izmaksas</t>
  </si>
  <si>
    <t>Pārbaude par jomu īpatsvara atbilstību</t>
  </si>
  <si>
    <t xml:space="preserve">Jomas </t>
  </si>
  <si>
    <t>Īpatsvars</t>
  </si>
  <si>
    <t>Atbilstība ierobežojumiem</t>
  </si>
  <si>
    <t xml:space="preserve">Apliecinājums </t>
  </si>
  <si>
    <t>Iesniedzot Izglītojamo individuālo kompetenču atbalsta pasākumu plānu, sadarbības partneris</t>
  </si>
  <si>
    <t xml:space="preserve">(pašvaldības nosaukums) </t>
  </si>
  <si>
    <t xml:space="preserve">tās domes priekšsēdētāja </t>
  </si>
  <si>
    <t>(vārds, uzvārds) personā</t>
  </si>
  <si>
    <t>apliecina, ka tas:</t>
  </si>
  <si>
    <t>vārds, uzvārds</t>
  </si>
  <si>
    <t>amats</t>
  </si>
  <si>
    <t>vieta, datums</t>
  </si>
  <si>
    <t>Skaidrojums, kā (kādu pasākumu ietvaros)  plānota to vispārējās izglītības iestāžu iesaiste, kas nav iesaistītas plāna ieviešanā.</t>
  </si>
  <si>
    <t>Neattiecināmās
(pašvaldības papildus izmaksas projekta mērķa sasniegšanai)</t>
  </si>
  <si>
    <t>Attiecināmās
(atbilstoši MK 30.08.2016. noteikumiem Nr.589)</t>
  </si>
  <si>
    <t>Izglītojamie ieguvuši pētnieciskās darbības pieredzi, nostiprinājuši interesi par dabas procesiem</t>
  </si>
  <si>
    <t>Pasākums dod iespēju attīstīt kritisko domāšanu un radošu pieeju, ko var pielietot citu mācību priekšmetu apguvē, kā arī dod iespēju izglītojamiem piedalīties pētnieciskos konkursos</t>
  </si>
  <si>
    <t>Izglītojamie attīsta savu telpisko iztēli, algoritmiskās spējas, loģisko domāšanu, spējas plānot rīcību un neierastās situācijās radoši izmantot jau gatavus algoritmus vai izstrādāt tos no jauna</t>
  </si>
  <si>
    <t>Izglītojamie ir iemācījušies strādāt ar datoru-noformēt dokumentus, veidot prezentācijas, apstrādāt attēlus un video, izmantojot dažādas lietojumprogrammas</t>
  </si>
  <si>
    <t>5.klašu izglītojamie ir zinošāki, iesākot apgūt mācību priekšmetu "Informātika".</t>
  </si>
  <si>
    <t xml:space="preserve">Izglītojamie apgūst un pilnveido dzīves prasmes-rīkoties ar informāciju un to interpretēt, darboties komandā, lietot jauniegūtās zināšanas  praksē, prast sadarboties, mācoties diskutēt un uzklausīt atšķirīgus viedokļus. </t>
  </si>
  <si>
    <t>Izglītojamie prot izvērtēt situācijas un rīkoties nestandarta situācijās, lai sevi pasargātu, skolēnos ir attīstītas pašaprūpes spējas.</t>
  </si>
  <si>
    <t>Izglītojamajiem attīstīta ritma izjūta un kustību plastiskums, attīstīta prasme brīvi improvizēt un koordinēt savas kustības, uzlabots reakcijas ātrums, pilnveidotas koncentrēšanās spējas un uztvere</t>
  </si>
  <si>
    <t>Nodarbībās apgūtās prasmes veicina veiksmīgu citu mācību priekšmetu apguvi</t>
  </si>
  <si>
    <t>Izglītojamie ieguvuši zināšanas dažādu literāro stilu veidošanā un prasmes radoši paust savas domas, atklāt emocijas, apliecinājuši savas radošās individuālās dotības</t>
  </si>
  <si>
    <t>Iespēja izglītojamiem gatavoties pilsētas un valsts organizētajos konkursos kvalificēta pedagoga vadībā</t>
  </si>
  <si>
    <t>Izglītojamiem attīstītas patstāvīgas domāšanas un vērtēšanas iemaņas, attīstītas izglītojamo spējas, izmantot savu pieredzi un apgūstot jaunu.</t>
  </si>
  <si>
    <t>Izglītojamiem attīstīta kritiskā domāšana un radoša pieeja, dota ievirze karjeras izglītībā</t>
  </si>
  <si>
    <t>1.1.                                3.1.</t>
  </si>
  <si>
    <t>25 izglītojamie</t>
  </si>
  <si>
    <t>Galda spēles lielā mērā ietekmē bērna intelektuālās spējas, viņa personības veidošanos</t>
  </si>
  <si>
    <t xml:space="preserve">1.1.                         3.1.              </t>
  </si>
  <si>
    <t>1.1. 2.1..</t>
  </si>
  <si>
    <t>Kultūrizglītība un  radošās industrijas</t>
  </si>
  <si>
    <t xml:space="preserve">Sporta nometne  </t>
  </si>
  <si>
    <t>1.3.                            2.3.                               3.3.</t>
  </si>
  <si>
    <t xml:space="preserve">Intelekts attīstās kopā ar kustību. Izglītojamie bez kustībām nevar runāt, kustēties, darboties. </t>
  </si>
  <si>
    <t>15 (2.pamatskola)
15 (5.vidusskola)</t>
  </si>
  <si>
    <t xml:space="preserve">Pedagogiem nepietiekamas zināšanas un prasmes darbā ar izglītojamajiem ar uzvedības traucējumiem.
Nepieciešamība reaģēt uz dažādību un nodrošināt visu izglītojamo sekmīgu iekļaušanu izglītības sistēmā, jo izglītojamiem netiek nodrošināts pietiekams atbalsts izglītības iegūšanas procesā. </t>
  </si>
  <si>
    <t>25 (4.sākumskola)
20 (Tehnoloģiju vidusskola)</t>
  </si>
  <si>
    <t>Profesionālās pilnveides pasākumos gūtās zināšanas ļautu pedagogiem pārliecinošāk izmantot uz kompetencēm balstīta mācību satura organizēšanu un vadīšanu.
Skolotājiem  jāapzinās, jāizprot, jāpieņem, ka skolēnu nepieciešamais zināšanu, nepieciešamās pieredzes līmenis, izpratne par dažādiem jautājumiem ir  ļoti daudzveidīga un nevienmērīga,tāpēc skolotājiem nepieciešams būt pašiem  kompetentiem.
Ļoti aktuāla tēma, jo skolā netiek veidotas klases izglītojamajiem ar līdzīgām kompetencēm
Vēlamies ieviest pārmaiņas mācību procesā un sniegt katram izglītojamajam atbalstu. Veicināt individuālu pieeju izglītojamajiem ar dažādām kompetencēm.
Pilnveidot pedagogu prasmes diferencēta mācību procesa organizēšanā
Katrā klasē mācās skolēni ar atšķirīgām kompetencēm un svarīgi ir apgūt prasmes strādāt daudzveidīgi, lai mācību rezultāts būtu pēc iespējas augstāks katram skolēnam.</t>
  </si>
  <si>
    <t xml:space="preserve">25 (4.sākumskola)
40 (2.pamatskola)
35 (5.vidusskola)
25 (6.vidusskola)
20 (Tehnoloģiju vidusskola)
35 (Spīdolas ģimnāzija)
</t>
  </si>
  <si>
    <t>Veicināt pedagogu prasmes atpazīt un attīstīt katra bērna individualitāti.
Nepieciešamas kompetences mācību procesā pielietot radošuma un pedagoģijas rīku sinerģiju individuālo kompetenču attīstībai.
Radošums mācību procesā ir neatņemama sastāvdaļa, tāpēc būtu nepieciešama pedagogu izglītošana, kā radoši izmantot sadarbības metodes un formas, lai mācību process būtu interesants un motivējošs. Tas kalpotu par pamatu augstākiem sasniegumiem un tiktu ņemtas vērā katra skolēna individuālās vajadzības, lai attīstītu viņa individuālās kompetences.</t>
  </si>
  <si>
    <t xml:space="preserve">40 (3.sākumskola)
25 (6.vidusskola)
35 (Spīdolas ģimnāzija)
</t>
  </si>
  <si>
    <t>Katru mācību gadu pieaug izglītojamo skaits, kuriem ir mācību grūtības, tāpēc pedagogiem nepieciešamas zināšanas un prasmes darbā ar šiem izglītojamajiem.
Skolā apzināti 96 izglītojamie ar mācību grūtībām. Profesionālās pilnveides pasākumos iegūtās zināšanas ļautu pedagogiem kvalitatīvāk organizēt darbu stundās, saskatīt izglītojamo individuālās vajadzības un nodrošināt diferencētu pieeju izglītojamajiem ar atšķirīgu zināšanu un prasmju līmeni, īpašiu skolēnu skaita ziņā lielajās klasēs.
Skolā apzināti 56 izglītojamie ar mācību grūtībām. Profesionālās pilnveides pasākumos iegūtās zināšanas ļautu pedagogiem kvalitatīvāk organizēt darbu stundās, saskatīt izglītojamo individuālās vajadzības unnodrošināt diferencētu pieeju izglītojamajiem ar atšķirīgu zināšanu un prasmju līmeni, īpašiu skolēnu skaita ziņā lielajās klasēs.</t>
  </si>
  <si>
    <t>40 (3.sākumskola)
25 (4.sākumskola)
25 (4.vidusskola)</t>
  </si>
  <si>
    <t>IKT attīstas ļoti strauji, un to izmantošana kļūst avien sarežģītāka, lai nodrošinātu inovatīvas mācīšanas  iespējas pedagogiem nepieciešams papildināt IKT prasmes.
Profesionālās pilnveides pasākumos gūtās zināšanas ļautu pedagogiem pārliecinošāk izmantot IKT rīkus mācību procesā.
Skolotājiem pilnvērtīgāk un profesionālāk mācību darba plānāšanā un tā īstenošanā jāizmanto IKT rīki ar integrētu mācību saturu,jo tā nepieciešamību nosaka IT straujā attīstība un skolēnu orientēšanās mūsdienu tehnoloģijās.
IKT attīstās strauji un ir svarīgi sekot līdzi pārmaiņām. Apgūstot un pilnveidojot savas prasmes IKT jomā skolotājiem būs iespēja rast risinājumu skolēnu individuālo vajadzību diagnosticēšanā, plānošanā un vadīšanā, kā rezultātā tiks uzlabotas skolēnu individuālās kompetences.
Profesionālās pilnveides pasākumos gūtās zināšanas ļautu pedagogiem pārliecinošāk izmantot IKT rīkus mācību procesā.</t>
  </si>
  <si>
    <t>40 (3.sākumskola)
25 (4.sākumskola)
30(2.pamatskola)
35 (Spīdolas ģimnāzija)
20 (4.vidusskola)</t>
  </si>
  <si>
    <t>45 (2.pamatskola)
40 (5.vidusskola)
25 (6.vidusskola)
20 (Tehnoloģiju vidusskola)
4 (4.vidusskola)</t>
  </si>
  <si>
    <t>Pedagogiem nepietiekamas zināšanas un prasmes darbā ar izglītojamajiem ar disleksiju, diskalkuliju un disgrāfiju.</t>
  </si>
  <si>
    <t>6 (4.sākumskola)</t>
  </si>
  <si>
    <t>Vasaras 10 dienu praktiskās nodarbības uzņēmumos (3.sākumskola)</t>
  </si>
  <si>
    <t xml:space="preserve">Pedagoga palīgs matemātikas stundās, ritmizēšanas nodarbības, pasākumi lasītprasmes uzlabošanai (4.sākumskola)
Papildus strādāt ar izglītojamajiem, kuriem ir mācību grūtības (3.sākumskola)
Izglītojamajiem sniegtas nepieciešamās papildus konsultācijas un individuālais atbalsts (2.pamatskola)
Pedagoga palīgs fizikas, ķīmijas, bioloģijas stundās 7.-9. klasēs (4.vidusskola)
Individuālā darba nodrošinājumam STEM un vides jomas priekšmetos   grupu nodarbības skolēnu individuālo kompetenču attīstībai (5.vidusskola)
Tiks nodrošināts atblasts izglītojamajam konkrētu zināšanu apguvē atbilstoši viņa attīstībai un vajadzībām (6.vidusskola)
Attīstīta spēja mācīties atbilstoši savām spējām (Tehnoloģiju vidusskola)
</t>
  </si>
  <si>
    <t>Izglītojamie ieguvuši prasmes pielietot prakstiski teorētiskās zināšanas</t>
  </si>
  <si>
    <t>3.1</t>
  </si>
  <si>
    <t>1.-4. klašu skolēni attīstījuši daudzveidīgas prasmes un iemaņas, kas ļauj uzlabot mācību sasniegumus</t>
  </si>
  <si>
    <t>Nodrošināts atbalsts mācību stundās</t>
  </si>
  <si>
    <t>Daudzveidīgs attīstošo nodarbību cikls no 1.-4.klasei (2.pamatskola)</t>
  </si>
  <si>
    <t>Izglītojamie ieguvuši iespēju attīstīt talantus kora mūzikas jomā, lai sagatavotos nacionāla un starptautiskā mēroga konkursiem, koncertiem</t>
  </si>
  <si>
    <t>3.3</t>
  </si>
  <si>
    <t xml:space="preserve">Nodarbību cikls sākumskolas izglītojamajiem </t>
  </si>
  <si>
    <t>Praktiskās nodarbības dod iespēju attīstīt kritisko domāšanu un radošu pieeju, ko var pielietot citu mācību priekšmetu apguvē, kā arī dod iespēju izglītojamiem piedalīties pētnieciskos konkursos</t>
  </si>
  <si>
    <t>Pedagoga palīgs angļu valodas  stundās</t>
  </si>
  <si>
    <t>Praktiskās nodarbības dod iespēju nostiprināt zināšanas, attīstīt domāšanu un prasmi pielietot angļu valodu ikdienā, kā arī dod iespēju izglītojamiem piedalīties  konkursos un citās aktivitātēs</t>
  </si>
  <si>
    <t>Izglītojamie attīsta savas sporta spējas, veiklību un mērķtiecību</t>
  </si>
  <si>
    <t>Vieglatlētikas nodarbībās gūtās prasmes un iemaņas veicinās skolēnu drosmi piedalīties sporta sacensībās, domāt par veselīgu dzīves veidu un lietderīgi izmantotu laiku.</t>
  </si>
  <si>
    <t>Izglītojamie attīsta savas muzikālās spējas, vokālās dotības un aktiermākslas pamatus</t>
  </si>
  <si>
    <t xml:space="preserve">Izglītojamie attīsta savas muzikālās spējas, muzikālo dzirdi; gūst priekštatu, ka mūzika var būt arī nākotnes profesija, ar kuru var iekarot pasaules skaistākās koncertzāles un izsmalcinātāko publiku </t>
  </si>
  <si>
    <t>Izglītojamais redz zinātniskus izgudrojumus un eksperimentus</t>
  </si>
  <si>
    <t>Nodarbībās apgūtās prasmes veicina veiksmīgu citu mācību priekšmetu apguvi; Skolēniem rodas iespēja  veiksmīgi  iekļauties tālākizglītībā, turpinot apgūt iemaņas un prasmes, kas ir aktuālas Latvijas darba tirgū</t>
  </si>
  <si>
    <t>Pedagoga palīgs</t>
  </si>
  <si>
    <t>Zināšanu  un prasmju STEM un vides jomas priekšmetos pilnveidošana</t>
  </si>
  <si>
    <t>3.1.; 2.1.</t>
  </si>
  <si>
    <t>Zināšanu un prasmju krievu, latviešu un angļu valodā pilnveidošana</t>
  </si>
  <si>
    <t>3.2.; 2.2.</t>
  </si>
  <si>
    <t>Logopēds</t>
  </si>
  <si>
    <t>Nodarbības individualizētam  mācību atbalstam pēc stundām</t>
  </si>
  <si>
    <t>Zināšanu un prasmju STEM un vides jomas priekšmetos pilnveidošana</t>
  </si>
  <si>
    <t>Mācību vizīte Pļaviņu Hidroelektrostacijā</t>
  </si>
  <si>
    <t>Izglītojamie ieguvuši prasmes pielietot praktiski teorētiskās zināšanas</t>
  </si>
  <si>
    <t>Sasniegumiem STEM un vides jomas mācību priekšmetiem ir izaugsmes iespējas gan ikdienas darbā, gan diagnosticējošos darbos, gan eksāmenos. Pasākums dod iespēju attīstīt kritisko domāšanu un radošu pieeju.</t>
  </si>
  <si>
    <t xml:space="preserve">Mācību vizīte Lavenergo Energoefektivitātes centrā </t>
  </si>
  <si>
    <t>Mācību vizīte farmācijas uzņēmumā Olainfarm</t>
  </si>
  <si>
    <t>Mācību vizīte SIA Getliņi EKO</t>
  </si>
  <si>
    <t>Mācību vizīte Tērvetes dabas parkā</t>
  </si>
  <si>
    <t xml:space="preserve">Mācību vizīte Latvijas Lauksaimniecības Universitātes Augu šķirņu saimniecisko īpašību novērtēšanas laboratorijā </t>
  </si>
  <si>
    <t>3.3.; 2.3.</t>
  </si>
  <si>
    <t>Mācību vizīte Dobeles Novadpētniecības muzejā</t>
  </si>
  <si>
    <t>Mācību vizīte Ārzemju mākslas muzejā</t>
  </si>
  <si>
    <t>2.4.;3.4.</t>
  </si>
  <si>
    <t>Mācību vizīte Raiņa un Aspazijas muzejā Jūrmalā</t>
  </si>
  <si>
    <t>Izglītojamie pilnveidojuši informācijas pratības prasmes</t>
  </si>
  <si>
    <t>Praktiskās nodarbības, apgūstot fizikas, dabaszinības mācību stundās apgūtās mācību vielas teorētisko zināšanu praktisku pielietojumu(5.vidusskola)</t>
  </si>
  <si>
    <t>Gūt jaunas zināšanas un prasmes, pieredzi, pilnveidot esošas zināšanas un prasmes neformālā vidē. Iepazīties ar jauniem draugiem.</t>
  </si>
  <si>
    <t>Lai uzlabotu izglītojamo sasniegumus latviešu valodā, nepieciešams attīstīt viņu prasmes noteiktā saturā, uz kuru balstīta nometnes programma.</t>
  </si>
  <si>
    <t>Radošas darbnīcas</t>
  </si>
  <si>
    <t>120 izglītojamie</t>
  </si>
  <si>
    <t>Izglītojamie ieguvuši iespēju attīstīt talantus STEM un vides jomā, kultūrizglītības un radošanās industrijas jomā</t>
  </si>
  <si>
    <t>Izglītības iestādē jau vairāku gadu laikā ir augsti sasniegumi STEM un vides, kultūrizglītības un radošās industrijas jomas olimpiādēs un konkursos. Lai veicinātu izglītojamo sasniegumus nacionālā un starptautiskā līmenī, nepieciešams attīstīt viņu prasmes noteiktā saturā, uz kuru balstīta radošas darbnīcas programma.</t>
  </si>
  <si>
    <t>3.1.; 2.1.; 3.3.; 2.3</t>
  </si>
  <si>
    <t xml:space="preserve">Nometne "Mozaīka" </t>
  </si>
  <si>
    <t>3 dienu tematiskā nometne rudens brīvlaikā jauniešu un bērnu kora "Zvonņica" jaunākajam sastāvam (2.pamatskola)</t>
  </si>
  <si>
    <t>Vieglatlētikas pulciņa nodarbības skolā un ZOC stadionā (4.vidusskola)</t>
  </si>
  <si>
    <t>Izglītojamo spēju attīstīšana profesionāla pedagoga vadībā (4.vidusskola)</t>
  </si>
  <si>
    <t>Vasaras 4 dienu tematiskā nometne sadarbībā ar projekta partneriem, kas ievieš nometnes programmu atbilstoši konstatētajiem sasniegumu rezultātiem latviešu valodā (5.vidusskola)</t>
  </si>
  <si>
    <t>Izglītojamie sekmīgi apguvuši mācību vielu</t>
  </si>
  <si>
    <t>Izglītojamie prot pielietot pētnieciskās prasmes dažādos mācību priekšmetos.</t>
  </si>
  <si>
    <t>Izglītojamie prot pielietot pētnieciskās prasmes, analizēt norises un veikt eksperimentus.</t>
  </si>
  <si>
    <t>Izglītojamie ieguvuši praktiskas zināšanas, izprot dažādas parādības un procesus</t>
  </si>
  <si>
    <t>Mainās ierastā mācību vide, kas palīdz izprast parādības un procesus, ko klasē nevar novērot.</t>
  </si>
  <si>
    <t>Apgūti basketbola spēles elementi un lietderīgi pavadīts brīvais laiks.</t>
  </si>
  <si>
    <t>Izglītojamie aktīvi līdzdarboties ķīmijas, fizikas, elektronikas, mehānikas un citos eksperimentos</t>
  </si>
  <si>
    <t>Izglītojamajiem mācību stundās nav iespēju ar spēļu palīdzību padziļināti un daudzveidīgi caur praktisku darbošanos izprast parādības un norises.</t>
  </si>
  <si>
    <t>multidisciplinārā joma</t>
  </si>
  <si>
    <t>Skolotājiem ir iespēja individuāli tikties un konsultēt katru skolēnus, lai veidotu kvalitatīvākus biznesa plānus un attīstītu katra skolēna radošumu</t>
  </si>
  <si>
    <t>Vides konference pieredzējušu speciālistu vadībā</t>
  </si>
  <si>
    <t>Vilces sporta nometne</t>
  </si>
  <si>
    <t>Skolēniem ir iespēja daudzveidīgām sporta aktivitātēm brīvā dabā</t>
  </si>
  <si>
    <t>Skolēniem iespēja iepazīties ar jaunākajiem tehnoloģiju sasniegumiem</t>
  </si>
  <si>
    <t>Skolēni gūst pieredzi viedojot uzņēmumu un prezentējot savus sasniegumus, lai pilnveidotu savu produkciju</t>
  </si>
  <si>
    <t>Skolēni pavada laiku dabā un iegūst priekšstatu par likumsakarībām apkārtnē</t>
  </si>
  <si>
    <t xml:space="preserve">2.1.
3.1. </t>
  </si>
  <si>
    <t xml:space="preserve">2.1. 
3.1. </t>
  </si>
  <si>
    <t>Izglītojamie attīstījuši un pilnveidojuši savu personību, apzinās sevi kā indivīdu, savas vēlmes un vajadzības un intereses, spēj mērķtiecīgi plānot, vadīt un kontrolēt savu mācību procesu, uzņemas atbildību</t>
  </si>
  <si>
    <t>Jauno talantu nometne</t>
  </si>
  <si>
    <t>Izglītojamie  attīstījuši talantus dabaszinību jomā, kā arī  prasmes pētniecības jomā un interesi par dabaszinībām kopumā</t>
  </si>
  <si>
    <t>Izglītības iestādē jau vairāku gadu laikā ir salīdzinoši viduvēji sasniegumi dabaszinību priekšmetos un konkursos, lai gan intensīvi un mērķtiecīgi strādājot, mūsu skolas 9.klašu komanda pagājušajā gadā uzvarēja Latvenergo konkursā "Eksperiments". Lai veicinātu izglītojamo sasniegumus un interesi kopumā, nepieciešams attīstīt viņu prasmes pētniecības jomā dabaszinībās</t>
  </si>
  <si>
    <t>Izglītojamie apgūst inženierzinātņu pamatus un nodarbojas ar tehnisko jaunradi</t>
  </si>
  <si>
    <t>Izglītības iestāde nodrošina inovatīvu pieeju stundās apgūtās vielas radošai pielietošanai inženierzinātnēs, tādējādi papildinot jauno pamatizglītības dabaszinību programmu</t>
  </si>
  <si>
    <t>Nodarbības individualizētam mācību atbalstam pēc stundām</t>
  </si>
  <si>
    <t>Mācību sasniegumu paaugstināšanās atbilstoši izglītojamo vajadzībām</t>
  </si>
  <si>
    <t>Aktivizē izglītojamo zinātkāri. Praktiski iepazīst, pēta un veido savu pasaules skatījumu.</t>
  </si>
  <si>
    <t>Paplašināts skolēna un 
skolotāja redzesloks.</t>
  </si>
  <si>
    <t>2.1.   3.1.</t>
  </si>
  <si>
    <t>2.3.   3.3.</t>
  </si>
  <si>
    <t>Šī darba forma ļauj pedagogam mainīt ierasto mācību vidi, palīdzēt skolēniem izprast parādības un procesus, ko klasē nevar novērot. Mācību vizīte uz zinātnes centru ir lieliska iespēja popularizēt dabaszinību priekšmetus un tehnisko jaunradi, kas sasaucās ar mūsu skolas un Jelgavas pilsētas izglītības prioritātēm.</t>
  </si>
  <si>
    <t>Zemgales reģiona skolu teātru festivāls</t>
  </si>
  <si>
    <t xml:space="preserve">Katram cilvēkam piemīt neatkārtojams potenciāls, kuru var atklāt, rosinot cilvēkā dabisko zinātkāri par sevi un apkārtējo pasauli. Šis ir netradicionāls veids dabas likumsakarību izpratnei, katrs mēs pasauli uztveram citādāk un šo darbnīcu, nodarbību un interaktīvo eksponātu daudzveidība spēs uzrunāt katru viņam saprotamā veidā. </t>
  </si>
  <si>
    <t>Lai veicinātu izglītojamo sasniegumus nacionālā  līmenī, nepieciešams attīstīt viņu prasmes noteiktā saturā, uz kuru balstītas festivāla meistarklases. Festivāls ir svētki, kas iesaistīs vairāk nekā 100 dalībniekus, tai skaitā arī no projektā neiesaistītām izglītības iestādēm.</t>
  </si>
  <si>
    <t>2.1.       3.1.</t>
  </si>
  <si>
    <t>1.1., 2. 1., .3.1</t>
  </si>
  <si>
    <t xml:space="preserve"> Nodarbību cikls "Gurinieku akadēmija"</t>
  </si>
  <si>
    <t xml:space="preserve">Nometne Jelgavas pilsētas skolu talantīgajiem bērniem dabazinātņu padziļinātai apguvei </t>
  </si>
  <si>
    <t>Izglītojamiem piedāvāta iespēja  neformālā vidē prakstiski darbojoties, pētot un eksperimentējot pilnveidot zināšanas dabaszinību jomas mācību priekšmetos  un  attīstīt savas spējas un talantus</t>
  </si>
  <si>
    <t>Nometnes  mērķis -  nodrošināt atbalstu talantīgajiem skolēniem dabaszinātņu, tehnoloģiju, matemātikas apguvei, kā arī vides izglītības jautājumu padziļinātai izpratnei un veicināt skolēnu radošo un tehnisko domāšanu dabaszinātnēs  un matemātikā, kas palīdzēs apgūt un sasniegt augstākus rezultātus ikdienas mācību darbā.</t>
  </si>
  <si>
    <t>Jelgavas pilsētas pašvaldības pieaugušo izglītības iestāde "Zemgales reģiona kompetenču attīstības centrs" jau vairāku gadu garumā ievieš metodiku sākumskolas skolēnu radošuma un tehniskās domāšanas attīstīšanai un dabaszinātņu padziļinātai apguvei sākumskolas skolēniem Jelgavas pilsētā. ZRKAC speciālisti ir apmācīti metodikas ieviešanā, un  ZRKAC tiks piesaistīts, lai nodrošinātu inovatīvu nodarbību ciklu izstrādi un īstenošanu par konkrētām tēmām dabaszinību padziļinātai apguvei 4.-5 kl. skolēniem  un  mērķtiecīgi sagatavojot 6.-7.kl.  skolēnus fizikas apguvei sākot ar 8.kl.  Nodarbības tiks nodrošinātas ZRKAC telpās ar nepieciešamo materiāltehnisko nodrošinājumu. ZRKAC tiks piesaistīts, lai nodrošinātu tematiskās  vasaras nometnes organizēšanu Jelgavas pilsētas skolu  5.-6.kl. spējīgākajiem un talantīgākajiem skolēniem, kas būtu turpinājums atbalsta sniegšanai talantīgākajiem skolēniem, kas mācību gada laikā darbojas pilsētas pašvaldības mērķrpgrammā skolēnu talantu attīstīšanai . Nometnes  mērķis - nodrošināt atbalstu zinātnes, tehnoloģiju, matemātikas apguvei, kā arī vides izglītības jautājumu padziļinātai izpratnei un veicināt skolēnu radošo un tehnisko domāšanu dabaszinātnēs  un matemātikā.</t>
  </si>
  <si>
    <t>60 izglītojamie</t>
  </si>
  <si>
    <t>Izglītojamie iepazīstas ar Latvijas kultūrvēsturisko mantojumu</t>
  </si>
  <si>
    <t xml:space="preserve">Ikviens izglītojamais paplašina redzesloku un apzinās piederību Latvijai, latviešu tautai </t>
  </si>
  <si>
    <t>66 izglītojamie</t>
  </si>
  <si>
    <t xml:space="preserve">Nodarbību cikls "Personīgās izaugsmes treniņi" </t>
  </si>
  <si>
    <t>Katrs izglītojamais attīsta radošumu</t>
  </si>
  <si>
    <t>Katrs izglītojamais pilnveido aktiermeistarības un uzstāšanās prasmes</t>
  </si>
  <si>
    <t>Izglītojamie individuāli vai nelielās grupās prot veikt pētījumus vides izglītības jomā</t>
  </si>
  <si>
    <t>Katrs izglītojamais pilnveido pētnieciskās prasmes</t>
  </si>
  <si>
    <t>Katram izglītojamajam ir individuāla iespēja konsutēties ar pratiķiem par uzņēmuma veidošanas jautājumiem</t>
  </si>
  <si>
    <t>Katrs izglītojamais attīsta radošo domāšanu</t>
  </si>
  <si>
    <t>Katram izglītojamajam veidojas kritiska attieksme pret vides problēmām un tiek saskatīts risinājumus</t>
  </si>
  <si>
    <t>Katrs izglītojamais attīsta tehnoloģiskās prasmes un loģisko domāšanu</t>
  </si>
  <si>
    <t xml:space="preserve">Tiks nodrošināta pedagoga un izglītojamā sadarbošanās mācību procesā iegūto zināšanu nostiprināšanai, praktizēšanai, konkrētas mācību procesā apgūtās tēmas interesantai dziļākai izpētei, padarot skolēnu brīvo laiku jēgpilnu, nodrošinot individualizētu, tematiski virzītu turpinājumu tam, kas darīts mācību stundās. </t>
  </si>
  <si>
    <t>Palīdz izglītojamajiem „nonākt” reālās dzīves situācijās, meklēt risinājumus aktuālām problēmām.</t>
  </si>
  <si>
    <t>Izglītojamo ieinteresētība par zinātni un tehnoloģijām. Praktiska darbošanās liek aktīvi kustēties smadzeņu šūnām.</t>
  </si>
  <si>
    <t xml:space="preserve"> Skolā ar mācīšanās traucējumiem mācās 37 izglītojamiei, kuri ir iekļauti klasēs,tāpēc pedagogiem nepieciešamas profesionālas kompetences darbā ar šiem skolēniem.
Ar 40 pamatskolas izglītojamajiem ar mācīšanās traucējumiem strādā 40 pedagogi, tāpēc svarīgi, ka pedagogi strādā ar atbilstošām metodēm. 
Pedagogiem ir nepieciešams pilnveidot  un paplašināt zināšanas par mācīšanās traucējumiem laicīgu diagnosticēšanu, pedagoģiskās palīdzības iespējām un alternatīvu metožu izmantošanu darbā ar izglītojamajiem 
Nepieciešamība reaģēt uz dažādību un nodrošināt visu izglītojamo sekmīgu iekļaušanu izglītības sistēmā, jo izglītojamiem  netiek nodrošināts pietiekams atbalsts izglītības iegūšanas procesā.
Jaunajiem pedagogiem nepietiekamas zināšanas un prasmes darbā ar izglītojamajiem ar mācīšanās traucējumiem.</t>
  </si>
  <si>
    <t>Svarīgi, lai interešu izglītības piedāvātais iespēju potencenciāls tiktu profesionāli izmantots izglītojamo sasniegumu izaugsmē. Nepieciešams pilnvērtīgāk apzināt un izmantot mūsdienu metodes izglītojamo spēju attīstībai. 
Interešu izglītības pedagogiem ir nepieciešami  kursi izglītojamo spēju un augstu sasniegumu potenciāla attīstībai.</t>
  </si>
  <si>
    <t>Izglītojamie ieguvuši praktiskās prasmes pielietot jau iegūtās teorētiskās zināšanas</t>
  </si>
  <si>
    <t>Izglītojamajiem paaugstinās mācību sasniegumi ikdienas darbā</t>
  </si>
  <si>
    <t>Nodarbības radošiem izglītojamiem vizuālajā mākslā un mājturībā un tehnoloģijās, gatavošanās un dalība konkursos, muzeju un izstāžu apmeklējumi (4.sākumskola)</t>
  </si>
  <si>
    <t xml:space="preserve">Nodarbības izglītojamajiem mājturības un tehnoloģiju kabinetos, ņemot vērā izglītojamo individuālās intereses mājsaimniecības vadīšanā, mācību diskusijas, komandu darbs (4.sākumskola)  </t>
  </si>
  <si>
    <t>Nodrošināta izglītojamo iekļaušana mācīšanas un mācīšanās procesā</t>
  </si>
  <si>
    <t>Izglītojamie gūst individuālu iespēju apgūt teorētiskās zināšanas un ieguvuši prasmes pielietot zināšanas prakstiski</t>
  </si>
  <si>
    <t>Uzlabojušies mācību sasniegumi. Uzlabojas skolēnu lasītprasme visos mācību priekšmetos, kas uzlabo mācību sasniegumus.</t>
  </si>
  <si>
    <t xml:space="preserve">Izglītojamajiem tā būs iespēja darboties, lai izpētītu un izzinātu, lai novērotu un veiktu secinājumus, lai atklātu un saprastu, kā arī eksperimentētu. </t>
  </si>
  <si>
    <t>Uzlabojušies mācību sasniegumi. Attīstīta kritiskā domāšana un radoša pieeja mācību procesā.</t>
  </si>
  <si>
    <t xml:space="preserve">Sasniegumos STEM un vides jomas mācību priekšmetos ir izaugsmes iespējas gan ikdienas darbā, gan diagnosticējošos darbos, gan eksāmenos. </t>
  </si>
  <si>
    <t>Sasniegumos STEM un vides jomas mācību priekšmetos ir izaugsmes iespējas gan ikdienas darbā, gan diagnosticējošos darbos, gan eksāmenos. Pasākums dod iespēju attīstīt kritisko domāšanu un radošu pieeju.</t>
  </si>
  <si>
    <t xml:space="preserve">Dažiem izglītojamajiem sasniegumos valodas jomas mācību priekšmetos ir izaugsmes iespējas gan ikdienas darbā, gan diagnosticējošos darbos, gan eksāmenos. </t>
  </si>
  <si>
    <t>Sasniegumiem STEM un vides jomas mācību priekšmetos ir izaugsmes iespējas gan ikdienas darbā, gan diagnosticējošos darbos, gan eksāmenos. Pasākums dod iespēju attīstīt kritisko domāšanu un radošu pieeju.</t>
  </si>
  <si>
    <t>Sasniegumiem kultūrizglītības un radošās jomas mācību priekšmetos ir izaugsmes iespējas. Pasākums dod iespēju attīstīt kritisko domāšanu un radošu pieeju.</t>
  </si>
  <si>
    <t>Sasniegumos kultūrizglītības un radošās jomas mācību priekšmetos ir izaugsmes iespējas. Pasākums dod iespēju attīstīt kritisko domāšanu un radošu pieeju.</t>
  </si>
  <si>
    <t>Sasniegumiem multidisciplinārās jomas mācību priekšmetos ir izaugsmes iespējas. Pasākums dod iespēju attīstīt kritisko domāšanu un radošu pieeju.</t>
  </si>
  <si>
    <t>Sasniegumiem valodas jomas mācību priekšmetos ir izaugsmes iespējas gan ikdienas darbā, gan diagnosticējošos darbos, gan eksāmenos. Pasākums dod iespēju attīstīt kritisko domāšanu un radošu pieeju.</t>
  </si>
  <si>
    <t>Praktiskas nodarbības informācijas pratībā (5.vidusskola)</t>
  </si>
  <si>
    <t>Praktiskās nodarbības, apgūstot latviešu, krievu valodas, mūzikas, vizuālas mākslas mācību stundās apgūtās mācību vielas teorētisko zināšanu praktisku pielietojumu (5.vidusskola)</t>
  </si>
  <si>
    <t>Sasniegumiem STEM un vides jomas mācību priekšmetos ir izaugsmes iespējas gan ikdienas darbā, diagnosticējošos darbos, gan eksāmenos. Pasākums dod iespēju attīstīt kritisko domāšanu un radošu pieeju.</t>
  </si>
  <si>
    <t>Mācību gadu beidzot, izglītojamajiem bija nepietiekams zināšanu līmenis kādā no mācību priekšmetiem, pasākums veicinās mācību sasniegumu uzlabošanos</t>
  </si>
  <si>
    <t>Izglītojamajiem nav daudz iespēju praktiski darboties, pētīt, izzināt. Pasākums dos iespēju teorētiskās zināšanas pielietot praksē, ieinteresējot izglītojamos apgūt arvien jaunas prasmes.</t>
  </si>
  <si>
    <t>Izglītojamajiem nav daudz iespējas iedzīvināt dabaszinātnes praksē, Eksperimentējot, pētot, veidojot savu pasaules skatījumu izglītojamiem būs iespēja teoriju iedzīvināt praksē.</t>
  </si>
  <si>
    <t>Izglītojamie ir ieguvuši prasmes rastīt biznesa plānus, prot tos aizstāvēt, izveidojuši mācību uzņēmumus</t>
  </si>
  <si>
    <t>Izglītojamie gūst priekšstatu un idejas sava uzņēmuma izveidošanā</t>
  </si>
  <si>
    <t>Izglītojamie iegūst un nostiprina prasmes risināt nestandarta uzdevumus</t>
  </si>
  <si>
    <t>Izglītojamie attīsta sadarbības prasmi un radošo pieeju</t>
  </si>
  <si>
    <t>Izglītojamie nebaidās uzstāties</t>
  </si>
  <si>
    <t>Praktiskas nodarbības izglītojamajiem ar uzņēmējiem par biznesa veidošanu un attīstīšanu(Spīdolas ģimnāzija)</t>
  </si>
  <si>
    <t>Izglītojamie prot praktiski veikt pētījumus par savu izvēlēto tēmu</t>
  </si>
  <si>
    <t>Izglītojamie izprot vides problēmas un redz risinājumus to risināšanā</t>
  </si>
  <si>
    <t>Izglītojamajiem ir zināšanas, prasmes un iemaņas robotu veidošanā un to izmantošanu sadzīvē</t>
  </si>
  <si>
    <t xml:space="preserve">Izglītojamajiem attīstīta prasme attbildīgi rīkoties  un attiekties pret vidi </t>
  </si>
  <si>
    <t>Izglītojamo mācību sasniegumu dinamika 8.klasē pasliktinās, zūd motivācija iegūt augstus vērtējumus, nevēlas ieguldīt papildus darbu. Pasākums uzlabos izglītojamo mācību sasniegumus</t>
  </si>
  <si>
    <t>Izglītojamajiem tā būs iespēja darboties, lai izpētītu un izzinātu, lai novērotu un veiktu secinājumus, lai atklātu un saprastu, kā arī eksperimentētu.Skolēni, iegūstot praktisko jeb laboratorijas darbu iemaņas, spēs uzlabot mācību sasniegumus dabaszinību bloka priekšmetos- fizikā, ķīmijā, bioloģijā.</t>
  </si>
  <si>
    <t xml:space="preserve"> Tā ir iespēja parādīt izglītojamajiem vajadzību pēc daudzpusīgām zināšanām un prasmēm. Pasākums sniegs pozitīvu atbalstu katra izglītojamā personības individuālai izaugsmei, prasmei analizēt, izteikt savu viedokli, prast to pamatot, rast risinājumu dažādās dzīves situācijās. Teātra izrāžu apmeklējums izglīto literāri, kulturāli, estētiski, ētiski </t>
  </si>
  <si>
    <t>Izglītojamo valodas un visparējās attīstības uzlabošana izmantojot  kustību</t>
  </si>
  <si>
    <t>Vasaras 10 dienu nodarbības izglītojamo veselības nostiprināšanai (3.sākumskola)</t>
  </si>
  <si>
    <t>Individuālās pieejas attīstība</t>
  </si>
  <si>
    <t>Veicināt stiprs, norūdītu, veselu izglītojamo attīstību</t>
  </si>
  <si>
    <t xml:space="preserve"> Attīstītas skolēnu prasmes koru mūzikas jomā, uz kuru balstīta nometnes programma</t>
  </si>
  <si>
    <t>Mācību vizīte uz izglītības un radošo tehnoloģiju centru "Mazā Brīnumzeme"</t>
  </si>
  <si>
    <t>Jelgavas 3.sākumskola</t>
  </si>
  <si>
    <t>Jelgavas 4.sākumskola</t>
  </si>
  <si>
    <t>Jelgavas 2.pamatskola</t>
  </si>
  <si>
    <t>Jelgavas 4.vidusskola</t>
  </si>
  <si>
    <t>Jelgavas 5.vidusskola</t>
  </si>
  <si>
    <t>Jelgavas 6.vidusskola</t>
  </si>
  <si>
    <t>Atbilstoši 2016.gada 30.augustā izdotajiem Ministru kabineta noteikumiem Nr.589,Jelgavas pilsēta projektā jāiesaista vismaz septiņas skolas. Iepazīstoties ar pasākuma mērķi, mērķa grupu un atbalstāmajām darbībām, izvērtējot pedagogu, atbalsta personāla un izglītojamo ieguvumus katrā izglītības iestādē, tika nolemts projektā iesaistīt deviņas izglītības iestādes. Mērķtiecīgi īstenojot atbilstoši izglītojamo vajadzībām pašvaldības izstrādāto plānu tiks nodrošināta izglītojamo individuālo kompetenču attīstība. Izmantojot projekta līdzekļus, tiks nodrošināts papildus atbalsts izglītojamajiem, tiks nodrošināti  pasākumi un aktivitātes izglītojamo individuālo kompetenču attīstībai. Sešas projektā iesaistītās izglītības iestādes īsteno speciālās pamatizglītības programmas izglītojamajiem ar mācīšanās traucējumiem, organizējot iekļaujošu mācību procesu. Šobrīd izglītības iestādes nespēj nodrošināt individuālu pieeju izglītojamajiem ar mācīšanās traucējumiem. Būtiski, ka īstenojot plānotās aktivitātes, tiks izglītojamiem veidots paradums jēgpilni izmantot brīvo laiku ārpus mācību stundām.Visās projektā iesaistītajās izglītības iestādēs mācās izglītojamie ar daudzpusīgām interesēm un dažādiem talantiem. Katra izglītojamā talanti jāattīsta, piedāvājot daudzveidīgas aktivitātes. Labus mācību sasniegumus var uzrādīt izglītojamie, kuri mērķtiecīgi apgūst mācību saturu stundās un savas prasmes papildina ārpus stundu nodarbībās. Visās pilsētas izglītības iestādēs mācās izglītojamie no dažādām kultūras  un nacionālajām vidēm. Piedāvājot apmeklēt kultūras pasākumus, apgūt latviešu un citu tautu valodas tiks veidota saliedēta, uz valstiskām vērtībām balstīta sabiedrība. izglītojamie, kuri labā līmenī apgūst latviešu valodu, sekmīgi spēs turpināt izglītību nākamājā pakāpē - vidusskolā, profesionālās izglītības iestādēs vai augstskolās. Izglītojamajiem ar mācīšanās traucējumiem īstenojot plānotās aktivitātes tiks attīstītas mācīšanās prasmes, pilnveidotas individuālās spējas. Piedāvājot individuālu atbalsta sistēmu tiks mazināts priekšlaicīgi mācības pametušo izglītojamo skaits un otrgadnieku skaits sākumskolas posmā. Apgūstot balsta zināšanas izglītojamo veiksmīgi spēs apgūt pamatizglītības otrā posma saturu. Plānotās aktivitātes mazinās sociālo apstākļu un ģimenes vienaldzības ietekmi uz bērna personības veidošanos. Projekta ietvaros varēs sniegt atbalstu sociāli maz aizsargātiem  izglītojamajiem, lai viņi varētu izglītoties atbilstoši savām spējām. Daļa izglītojamo aug vidē, kur vecākiem ir zems izglītotības līmenis, un viņi nepietiekami pievērš uzmanību bērnu interešu izzināšanai un spēju attīstīšanai. Projekta ietvaros piedāvātās sporta un kultūras  aktivitātes palīdzēs gan attīstīt, gan izzināt izglītojamo individuālās spējas. Jelgavas valsts ģimnāzija un Jelgavas Spīdolas ģimnāzijas izglīto bērnus gan ar augstiem mācību sasniegumiem, gan ar viduvējiem mācību sasniegumiem. Ģimnāzijās izglītojamie ar viduvējiem mācību sasniegumiem izjūt diskomfortu, zaudē interesi par mācībām un pārtrauc mācības pamatizglītības otrajā posmā, mainot izglītības iestādi. Ģimnāzijas nodrošinās atbalsta sistēmu gan talantīgajiem izglītojamajiem, nodrošinot individuālo spēju attīstību, gan izglītojamajiem,kuriem pamatizglītības satura apguve (īpaši dabaszinātņu mācību priekšmetos) sagādā grūtības. Daudzveidīga atbalsta plāna īstenošana veidos mērķtiecīgāku izglītības iestādes un ģimenes sadarbību. Ģimene savlaicīgi, saņemot pedagogu atbalstu, kļūs par izglītības iestādes sadarbības partneri ilgtermiņā, veidojot augstāku izglītotības līmeni gan bērnam individuāli, gan sabiedrībai kopumā.</t>
  </si>
  <si>
    <t>slodzes</t>
  </si>
  <si>
    <t>Vokālās studijās nodarbībās gūtās prasmes un iemaņas veicinās skolēnu drosmi piedalīties mūzikas  konkursoss, uzstāties uz skatuves un attīstīt savas muzikālās dotības</t>
  </si>
  <si>
    <t xml:space="preserve">Izglītojamie ir iemācījušies strādāt ar datoru-noformēt dokumentus, veidot prezentācijas, apstrādāt attēlus un video, izmantojot dažādas lietojumprogrammas, var izmantot iespēju mācīties portālā "Uzdevumi.lv", </t>
  </si>
  <si>
    <t>Radošas darbnīcas pavasara, rudens un vasara brīvlaikā sadarbībā ar projekta partneriem, kas īstenos tehniskas jaunrades dienas programmu augstu sasniegumu rezultātiem STEM un vides, kultūrizglītības un radošās industrijas jomas priekšmetiem (5.vidusskola)</t>
  </si>
  <si>
    <t>Lekcijas, radošās darbnīcas par vides izglītību un zinātni (Spīdolas ģimnāzija)</t>
  </si>
  <si>
    <t>Sporta spēles (Spīdolas ģimnāzija)</t>
  </si>
  <si>
    <t>Divu dienu festivāls ar skolu teātru izrādēm, meistarklasēm, zibakcijām, sadraudzības pasākumiem (Tehnoloģiju vidusskola)</t>
  </si>
  <si>
    <t>Zinātkāres centra Zino organizētā - Lielā zinātkāres diena skolā (Tehnoloģiju vidusskola)</t>
  </si>
  <si>
    <t xml:space="preserve"> Tematiskā  vasaras nometne Jelgavas pilsētas skolu  5.-6.kl. spējīgākajiem un talantīgākajiem skolēniem, balstīta uz eksperimentālo un pētniecisko darbību ( Zemgales    reģionālais kompetenču attīstības centrs)</t>
  </si>
  <si>
    <t>Tija Aleksandrova</t>
  </si>
  <si>
    <t>tija.aleksandrova@izglitiba.jelgava.lv</t>
  </si>
  <si>
    <t>Mācību vizīte - AHA centra apmeklējums Igaunijā</t>
  </si>
  <si>
    <t>Mācību vizīte  uz Liepājas koncertzāli "Lielais dzintars"</t>
  </si>
  <si>
    <t>Iegūtas jaunas zināšanas par drošību, attīstīta telpiskā domāšana un veicināta interese par tehniskajām zinātnēm</t>
  </si>
  <si>
    <t>Izglītojamie attīsta konstruēšanas prasmes un iepazīst specializēto robotikas programmatūru, spēj izvirzīt uzdevumus, plānot, sasniegt mērķi un darboties grupā</t>
  </si>
  <si>
    <t>Izglītojamajiemrodas iespēja veiksmīgi iekļauties tālākizglītībā, turpinot apgūt iemaņas un prasmes, kas aktuālas latvijas darba tirgū</t>
  </si>
  <si>
    <t>Skolā nav iespēju nodrošināt darbošanos inžinierzinātņu jomā, tāpēc pasākums dos iespēju attīstīt telpisko domāšanu un veicinās interesi par tehniskajām zinātnēm</t>
  </si>
  <si>
    <t>Izglītojamajiem tiek attīstīta uzskatāmi-tēlainā un verbāli-loģiskā domāšana, attīstās netīšā uzmanība, tiek trenēta mehāniskā atmiņa,  izpaužās izvēles un radošās spējas.</t>
  </si>
  <si>
    <t>Izglītojamajiem ir labi sasniegumi teorijā, bet ir grūtības atrisināt praktiskus  uzdevumus. Pasākums dod iespēju attīstīt kritisko domāšanu un radošu pieeju</t>
  </si>
  <si>
    <t>Pasākums veicinās skolēnu drosmi piedalīties mūzikas  konkursos, uzstāties uz skatuves un attīstīt savas muzikālās dotības</t>
  </si>
  <si>
    <t>Mācību vizīte - Iespēja redzēt zinātniskus izgudrojumus un attīstīt vēlmi pašam kaut ko radīt, eksperimentēt (4.vidusskola)</t>
  </si>
  <si>
    <t>Mācību vizīte Ķemeru nacionālajā parkā</t>
  </si>
  <si>
    <t>Mācību vizīte Biotehnoloģiju zinātniskajā laboratorijā</t>
  </si>
  <si>
    <t xml:space="preserve">Mācību vizīte Meža un Ūdens resursu zinātniskajā laboratorijā </t>
  </si>
  <si>
    <t>Mācību vizīte Latvijas Nacionālajā vēstures muzejā</t>
  </si>
  <si>
    <t>Mācību vizīte Latvijas Lauksaimniecības Universitātes muzejā</t>
  </si>
  <si>
    <t>Mācību vizīte Pārtikas fakultātē LLU</t>
  </si>
  <si>
    <t>Mācību vizīte Latvijas Nacionālajā bibliotēkā</t>
  </si>
  <si>
    <t>Tehniskās jaunrades dienas skolā ar SIA "Aspired" no Ventspils</t>
  </si>
  <si>
    <t>Grupu nodarbības, kur izglītojamiem tiek dota iespēja pašiem iesaistīties ķīmijas, fizikas, elektronikas, mehānikas un citos eksperimentos (6.vidusskola)</t>
  </si>
  <si>
    <t>Izglītojamie iepazīstas  ar dabaszinātņu nozarēm, speciālistu darbu specifiku un problēmām</t>
  </si>
  <si>
    <t>Ikviens izglītojamais paplašina redzesloku un piedalās dabaszinātņu problēmu apzināšanā un risināšanā</t>
  </si>
  <si>
    <t>Ikviens izglītojamais nostiprina veselību un pilnveido savas fiziskās prasmes</t>
  </si>
  <si>
    <t>Ikviens  izglītojamais paplašina redzesloku un gūst priekšstatu un idejas tehniskajā jaunradē</t>
  </si>
  <si>
    <t>Ikvienam izglītojamajam tiek attīstīta uzņēmējspēja</t>
  </si>
  <si>
    <t>Ikviens  izglītojamais pilnveido savas zināšanas vides izglītībā</t>
  </si>
  <si>
    <t xml:space="preserve">Jelgavas pilsētā organizē Pedagoģiski medicīniskās komisijas (PMK) darbu, kas sniedz atzinumu par speciālās izglītības programmas nepieciešamību. Izglītības iestādes, pamatojoties uz PMK atzinumu īsteno atbalsta pasākumus.
6 izglītības iestādēs (3. sākumskola, 2.pamatskola, 4.,5.,6., vidusskola un Tehnoloģiju vidusskola) īsteno speciālās izglītības programmu. Pedagogi klasēs strādā, sniedzot individuālu atbalstu katram izglītojamajam. Darbs tiek organizēts atbilstoši izglītojamā spējām, attīstības līmenim un veselības stāvoklim. Tiek organizētas individuālās un grupu korekcijas, lai nodrošinātu diferencētu pieeju un pedagoģisko atbalstu. Izglītojamajiem tiek veidoti individuālie plāni, kuros paredzēti atbalsta pasākumi.  Projektā iekļautajās izglītības iestādēs ir pieejams logopēda (6,9 slodzes), izglītības psihologa (8,2 slodzes), speciālā pedagoga (2,2 slodzes) atbalsts, bet nav pieejams skolotāja palīga nodrošinājums, kas būtu nepieciešams izglītojamo individuālo kompetenču attīstībai. 
</t>
  </si>
  <si>
    <t>Nodarbību cikls "Sargā sevi pats"</t>
  </si>
  <si>
    <t>Praktiskās nodarbības</t>
  </si>
  <si>
    <t xml:space="preserve">Pedagogi un atbalsta personāls (pedagoga palīgs, logopēds) sniegs individuālu atbalstu izglītojamajiem, kuriem ir mācīšanās traucējumi vai radušās grūtības mācību vielas apguvē, nodrošinot veiksmīgu izglītojamo iekļaušanos mācīšanas un mācīšanās procesos.Tiks nodrošināta pedagoga un izglītojamā sadarbošanās mācību procesā iegūto zināšanu nostiprināšanai, praktizēšanai, konkrētas mācību procesā apgūtās tēmas interesantai dziļākai izpētei, padarot skolēnu brīvo laiku jēgpilnu, nodrošinot individualizētu, tematiski virzītu turpinājumu tam, kas darīts mācību stundās. 
Izglītojamajiem, kuriem ir vēlme attīstīt savas pētnieciskās prasmes, būs iespēja praktiski darboties vides izpētes jomā, līdz ar to uzlabot savas zināšanas un iemaņas dabaszinību cikla mācību priekšmetos. Atbalsta pasākumi uzlabos izglītojamo lasītprasmes iemaņas, valodu prasmes, spēju argumentēti paust savu viedokli, dodot iespēju uzlabot individuālos mācību sasniegumus citās mācību jomās.  Individuālās, pāru un grupu nodarbībās dažādās jomās tiks attīstīta kritiskā domāšana un radoša pieeja, ko var pielietot citu mācību priekšmetu apguvē, kā arī dod iespēju izglītojamiem piedalīties pētnieciskos konkursos. 1.-6.klases izglītojamo iesaiste dažādās ārpusstundu aktivitātēs. Atbalsta pasākumos tiks nodrošināts atbalsts talantīgajiem izglītojamajiem dabaszinātņu, tehnoloģiju, matemātikas apguvei, kā arī vides izglītības jautājumu padziļinātai izpratnei, kas palīdzēs sasniegt augstākus rezultātus ikdienas mācību darbā.
Konkrētās aktivitātes 1.-6.kl.izglītojamiem minētas APP pasākumu plānā. </t>
  </si>
  <si>
    <t>līgums</t>
  </si>
  <si>
    <t>Matemātika kā mācību priekšmets rada skolēnos padziļinātu interesi. Izglītojamie veiksmīgi, radoši risina nestandarta uzdevumus, piedalās olimpiādēs un konkursos</t>
  </si>
  <si>
    <t>50 izglītojamie (1.-4.klase)</t>
  </si>
  <si>
    <t>90 izglītojamie (1.-4.klase)</t>
  </si>
  <si>
    <t>Praktiskas nodarbības, kas māca atrast skaidrojumu dažādām dabas parādībām, kritiski izvērtēt informāciju, izprast apkārt notiekošos procesus izglītojamajiem ar vispārējiem mācību sasniegumiem (4.sākumskola)</t>
  </si>
  <si>
    <t>Grupu nodarbības matemātisko spēju pilnveidošanai   izglītojamajiem ar vispārējiem mācību sasniegumiem (4.sākumskola)</t>
  </si>
  <si>
    <t>Praktiskās nodarbības "Pētniecisko prasmju attīstīšana"</t>
  </si>
  <si>
    <t>Praktiskās nodarbības "Matemātisko spēju attīstīšana"</t>
  </si>
  <si>
    <t>Praktiskās nodarbības"Datorapmācība"</t>
  </si>
  <si>
    <t>Praktiskās nodarbības datorapguvē 4.klašu izglītojamajiem (4.sākumskola)</t>
  </si>
  <si>
    <t>75 izglītojamie (1.- 4.klase)</t>
  </si>
  <si>
    <t>Grupu nodarbības skolēniem ar mācīšanās grūtībām mācīšanās prasmju un iemaņu attīstīšanai (4.sākumskola)</t>
  </si>
  <si>
    <t>Nodarbības individualizētam mācību atbalstam "Ritms un kustība"</t>
  </si>
  <si>
    <t>20 izglītojamie (1.-6.klase)</t>
  </si>
  <si>
    <t>Nodarbību cikls  "Grāmatu lasīšana"</t>
  </si>
  <si>
    <t>Praktiskās nodarbības skolas bibliotēkā lasītprasmes uzlabošanai un pilnveidošanai (4.sākumskola)</t>
  </si>
  <si>
    <t>Nodarbību cikls "Radošas aktivitātes"</t>
  </si>
  <si>
    <t>30 izglītojamie (1.-6.klase)</t>
  </si>
  <si>
    <t>Nodarbību cikls "Tekstila un koka dizaina interpretējumi to tehnoloģiju inovatīvā atklāsmē"</t>
  </si>
  <si>
    <t>72 izglītojamie (1.-6.klase)</t>
  </si>
  <si>
    <t>28 izglītojamie (1.-4.klase)</t>
  </si>
  <si>
    <t xml:space="preserve"> Nodarbības individualizētam mācību atbalstam </t>
  </si>
  <si>
    <t>Praktiskas nodarbības mācību procesā iegūto zināšanu nostiprināšanai, praktizēšanai izglītojamiem ar MT un MG (3.sākumskola)</t>
  </si>
  <si>
    <t>Nodarbību cikls "Galda spēles"</t>
  </si>
  <si>
    <t>Attīstošas pāru, grupu nodarbības, izmantojot galda spēles izglītojamajiem ar vispārējiem sasniegumiem (3.sākumskola)</t>
  </si>
  <si>
    <t>Praktiskās nodarbības, apgūstot ķīmijas, fizikas, bioloģijas mācību stundās apgūtās mācību vielas teorētisko zināšanu praktisku pielietojumu izglītojamajiem ar vispārējiem sasniegumiem(2.pamatskola)</t>
  </si>
  <si>
    <t xml:space="preserve"> Nodarbību cikls "Pēcpusdienas domnīca" </t>
  </si>
  <si>
    <t>25 izglītojamie (1.-4.klase)</t>
  </si>
  <si>
    <t>25 izglītojamie (8.-9.klase)</t>
  </si>
  <si>
    <t xml:space="preserve">Pedagoga palīgs  stundās </t>
  </si>
  <si>
    <t>Nodarbības individualizētam mācību atbalstam ikdienas mācību darbā izglītojamiem ar mācīšanās traucējumiem (2.pamatskola)</t>
  </si>
  <si>
    <t>35 izglītojamie (5.-9.klase)</t>
  </si>
  <si>
    <t>Praktiskās nodarbības "Zināšanu nostiprināšana un pētniecisko prasmju attīstīšana fizikā"</t>
  </si>
  <si>
    <t>65 izglītojamie (8.-9.klase)</t>
  </si>
  <si>
    <t>Praktiskās nodarbības "Zināšanu nostiprināšana un pētniecisko prasmju attīstīšana ķīmijā"</t>
  </si>
  <si>
    <t>Praktiskās nodarbības "Zināšanu nostiprināšana un pētniecisko prasmju attīstīšana bioloģijā"</t>
  </si>
  <si>
    <t>Individuālas nodarbības, apgūstot matemātikas vielas teorētisko zināšanu praktisku pielietojumu izglītojamiem ar vispārējiem sasniegumiem (4.vidusskola)</t>
  </si>
  <si>
    <t>100 izglītojamie (5.-9.klase)</t>
  </si>
  <si>
    <t>50 izglītojamie (7.-9.klase)</t>
  </si>
  <si>
    <t>Nodarbības individualizētam mācību atbalstam, pedagoga palīgs</t>
  </si>
  <si>
    <t>10 izglītojamie (5.-9.klase)</t>
  </si>
  <si>
    <t>5 izglītojamie (5.-9.klase)</t>
  </si>
  <si>
    <t>12 izglītojamie (1.-4.klase)</t>
  </si>
  <si>
    <t>Praktiskās nodarbības laboratorijā, apgūstot ķīmijas mācību stundās apgūtās mācību vielas teorētisko zināšanu praktisku pielietojumu izglītojamiem ar vispārējiem sasniegumiem  (4.vidusskola)</t>
  </si>
  <si>
    <t>Praktiskās nodarbības laboratorijā, apgūstot bioloģijas mācību stundās apgūtās mācību vielas teorētisko zināšanu praktisku pielietojumu izglītojamiem ar vispārējiem sasniegumiem  (4.vidusskola)</t>
  </si>
  <si>
    <t>Mācību vizīte - iespēja redzēt un dzirdēt augstas klases mūziķu uzstāšanos  izglītojamiem ar vispārējiem sasniegumiem (4.vidusskola)</t>
  </si>
  <si>
    <t>Iespēja redzēt zinātniskus izgudrojumus un attīstīt vēlmi pašam kaut ko radīt, eksperimentēt, piedalīties konkursos.</t>
  </si>
  <si>
    <t>Individuālas nodarbības, apgūstot angļu valodas vielas teorētisko zināšanu praktisku pielietojumu izglītojamiem ar vispārējiem sasniegumiem (4.vidusskola)</t>
  </si>
  <si>
    <t>Pedagoga palīga individuālas konsultācijas STEM un vides jomas priekšmetos  izglītojamiem ar MG (5.vidusskola)</t>
  </si>
  <si>
    <t>Pedagoga palīga konsultācijas krievu, angļu un latviešu valodā izglītojamiem ar MG (5.vidusskola)</t>
  </si>
  <si>
    <t>Logopēda nodarbības latviešu valodā valodu prasmju attīstībai izglītojamiem ar MG (5.vidusskola)</t>
  </si>
  <si>
    <t>Izglītojamie gūst individuālu iespēju apgūt teorētiskās zināšanas un iegūst prasmes pielietot zināšanas prakstiski</t>
  </si>
  <si>
    <t>Nodarbības individualizētam  mācību atbalstam pēc stundām STEM un vides jomas priekšmetos izglītojamiem ar MG un vispārējiem sasniegumiem (5.vidusskola)</t>
  </si>
  <si>
    <t>Nodarbības individualizētam  mācību atbalstam pēc stundām latviešu, krievu un angļu valodā  ar MG un vispārējiem sasniegumiem (5.vidusskola)</t>
  </si>
  <si>
    <t>30 izglītojamie (5.-9.klase)</t>
  </si>
  <si>
    <t>30 izglītojamie (7.-9.klase)</t>
  </si>
  <si>
    <t>Praktiskās nodarbības, apgūstot fizikas, dabaszinības, bioloģijas mācību stundās apgūtās mācību vielas teorētisko zināšanu praktisku pielietojumu  izglītojamiem ar vispārējiem sasniegumiem  (5.vidusskola)</t>
  </si>
  <si>
    <t>Praktiskās nodarbības, apgūstot fizikas, dabaszinības, bioloģijas mācību stundās apgūtās mācību vielas teorētisko zināšanu praktisku pielietojumu  izglītojamiem ar vispārējiem sasniegumiem (5.vidusskola)</t>
  </si>
  <si>
    <t>Praktiskās nodarbības, apgūstot ķīmijas, dabaszinības, bioloģijas mācību stundās apgūtās mācību vielas teorētisko zināšanu praktisku pielietojumu  izglītojamiem ar vispārējiem sasniegumiem (5.vidusskola)</t>
  </si>
  <si>
    <t>Praktiskās nodarbības, apgūstot vēstures, sociālas zinības, vizuālas mākslas, kultūroloģijas mācību stundās apgūtās mācību vielas teorētisko zināšanu praktisku pielietojumu  izglītojamiem ar vispārējiem sasniegumiem (5.vidusskola)</t>
  </si>
  <si>
    <t>Praktiskās nodarbības, apgūstot vēstures mācību stundās apgūtās mācību vielas teorētisko zināšanu praktisku pielietojumu  izglītojamiem ar vispārējiem sasniegumiem (5.vidusskola)</t>
  </si>
  <si>
    <t>Mācību vizīte Ģ. Eliasa Jelgavas vēstures un mākslas muzejā</t>
  </si>
  <si>
    <t>Praktiskās nodarbības, apgūstot latviešu, krievu valodas mācību stundās apgūtās mācību vielas teorētisko zināšanu praktisku pielietojumu  izglītojamiem ar vispārējiem sasniegumiem  (5.vidusskola)</t>
  </si>
  <si>
    <t>Praktiskās nodarbības, apgūstot latviešu, krievu valodas mācību stundās apgūtās mācību vielas teorētisko zināšanu praktisku pielietojumu  izglītojamiem ar vispārējiem sasniegumiem (5.vidusskola)</t>
  </si>
  <si>
    <t xml:space="preserve">Mācību vizīte Rakstniecības un mūzikas muzejā </t>
  </si>
  <si>
    <t>Praktiskās nodarbības dabaszinībās</t>
  </si>
  <si>
    <t>Praktiskās nodarbības, apgūstot fizikas, dabaszinības mācību stundās apgūtās mācību vielas teorētisko zināšanu praktisku pielietojumu izglītojamiem ar vispārējiem un augstiem sasniegumiem (5.vidusskola)</t>
  </si>
  <si>
    <t>30 izglītojamie (8.-9.klase)</t>
  </si>
  <si>
    <t>Praktiskās nodarbības, apgūstot fizikas, dabaszinības mācību stundās apgūtās mācību vielas teorētisko zināšanu praktisku pielietojumu  izglītojamiem ar vispārējiem un augstiem sasniegumiem (5.vidusskola)</t>
  </si>
  <si>
    <t>Praktiskās nodarbības, apgūstot fizikas, dabaszinības mācību stundās apgūtās mācību vielas teorētisko zināšanu praktisku pielietojumu izglītojamiem ar vispārējiem un augstiem sasniegumiem(5.vidusskola)</t>
  </si>
  <si>
    <t>Praktiskās nodarbības, apgūstot vēstures, sociālas zinības mācību stundās apgūtās mācību vielas teorētisko zināšanu praktisku pielietojumu izglītojamiem ar vispārējiem un augstiem sasniegumiem</t>
  </si>
  <si>
    <t>Praktiskās nodarbības, apgūstot vēstures, sociālas zinības mācību stundās apgūtās mācību vielas teorētisko zināšanu praktisku pielietojumu izglītojamiem ar vispārējiem un augstiem sasniegumiem(5.vidusskola)</t>
  </si>
  <si>
    <t>30 izglītojamie (7.-9.kl)</t>
  </si>
  <si>
    <t>Praktiskās nodarbības, apgūstot fizikas, dabaszinības, bioloģijas mācību stundās apgūtās mācību vielas teorētisko zināšanu praktisku pielietojumu  izglītojamiem ar vispārējiem un augstiem sasniegumiem (5.vidusskola)</t>
  </si>
  <si>
    <t>Praktiskās nodarbības, apgūstot fizikas, dabaszinības mācību stundās apgūtās mācību vielas teorētisko zināšanu praktisku pielietojumu  izglītojamiem ar vispārējiem un augstiem sasniegumiem(5.vidusskola)</t>
  </si>
  <si>
    <t>Praktiskās nodarbības, apgūstot ķīmijas, fizikas, bioloģijas, dabaszinības mācību stundās apgūtās mācību vielas teorētisko zināšanu praktisku pielietojumu  izglītojamiem ar vispārējiem un augstiem sasniegumiem  (5.vidusskola)</t>
  </si>
  <si>
    <t>Individuālas nodarbības izglītojamajiem, kuriem radušās mācību grūtības kāda mācību priekšmeta apguvē (6.vidusskola)</t>
  </si>
  <si>
    <t>20 izglītojamie (1.-9.klase)</t>
  </si>
  <si>
    <t>Nodarbību cikls "Vides akadēmija"</t>
  </si>
  <si>
    <t>Praktiskās nodarbības, nostiprinot dabaszinību cikla stundās apgūtās zināšanas, pētīs norises dabā izglītojamiem ar vispārējiem un augstiem sasniegumiem (6.vidusskola)</t>
  </si>
  <si>
    <t>Nodarbību cikls "Izglītojamie eksperimentē"</t>
  </si>
  <si>
    <t>Praktiskās nodarbības, dažādu eksperimentu veikšanā, izglītojamie ar vispārējiem un augstiem sasniegumiem apgūs jaunas zināšanas, pētīs un radīs jaunus produktus  izglītojamiem ar vispārējiem un augstiem sasniegumiem(6.vidusskola)</t>
  </si>
  <si>
    <t>Nodarbības modeļu būvē, programmēšanā, kā arī citās jomās, kas saistītas ar tehniku un inženierzinātnēm  izglītojamiem ar vispārējiem un augstiem sasniegumiem (6.vidusskola).</t>
  </si>
  <si>
    <t>Mācību vizīte AHHA zinātnes centrs</t>
  </si>
  <si>
    <t>Praktiskā darbībā Iespēja redzēt zinātniskus izgudrojumus un attīstīt vēlmi pašam kaut ko radīt, eksperimentēt izglītojamiem ar vispārējiem un augstiem sasniegumiem (6.vidusskola)</t>
  </si>
  <si>
    <t>Individuālas un grupu konsultācijas "Mazā biznesa skola"</t>
  </si>
  <si>
    <t>Individuālas un grupu konsultācijas "Meistarstundas ar uzņēmējiem"</t>
  </si>
  <si>
    <t>Praktiskas nodarbības skolēniem biznesa plāna un izglītojamo mācību firmu veidošanā izglītojamiem ar vispārējiem un augstiem sasniegumiem (Spīdolas ģimnāzija)</t>
  </si>
  <si>
    <t>Praktiskas nodarbības, kuru laikā  izglītojamie meklē risinājumus nestandarta uzdevumu risināšanā izglītojamiem ar augstiem sasniegumiem (Spīdolas ģimnāzija)</t>
  </si>
  <si>
    <t>Praktiskās nodarbības matemātikā</t>
  </si>
  <si>
    <t>Praktiskās nodarbības "Estētikas skola"</t>
  </si>
  <si>
    <t>Praktiskās nodarbības radošuma un aktiermeistarības attīstīšanā izglītojamiem ar vispārējiem un augstiem sasniegumiem) (Spīdolas ģimnāzija)</t>
  </si>
  <si>
    <t>Praktiskās nodarbības "Meistarstundas aktiermeistarībā"</t>
  </si>
  <si>
    <t>Praktiskas nodarbības izglītojamiem ar aktieriem (Spīdolas ģimnāzija)</t>
  </si>
  <si>
    <t>60 izglītojamie (7.-9.kl.)</t>
  </si>
  <si>
    <t xml:space="preserve"> Praktiskās nodarbības "Vides skola"</t>
  </si>
  <si>
    <t>Praktiskas nodarbības izglītojamiem ar vispārējiem sasniegumiem vides izglītībā (Spīdolas ģimnāzija)</t>
  </si>
  <si>
    <t>Praktiskās nodarbības "Radošā un pētnieciskā darbība"</t>
  </si>
  <si>
    <t>Praktiskās nodarbības individuāli un grupās pētnieciskajā darbībā izglītojamiem ar vispārējiem sasniegumiem (Spīdolas ģimnāzija)</t>
  </si>
  <si>
    <t>Nodarbību cikls "Meistarstundas vides izglītībā"</t>
  </si>
  <si>
    <t xml:space="preserve"> Praktiskās nodarbības "Robotika"</t>
  </si>
  <si>
    <t>Praktiskās nodarbības vides speciālistu vadībā (Spīdolas ģimnāzija)</t>
  </si>
  <si>
    <t>Praktiskās nodarbības robotikā izglītojamiem,kuri vēlas attīstīt tehnoloģiskās prasmes  (Spīdolas ģimnāzija)</t>
  </si>
  <si>
    <t>10 izglītojamie (7.-9.klase)</t>
  </si>
  <si>
    <t xml:space="preserve"> Mācību vizīte "Soču ekspedīcija"</t>
  </si>
  <si>
    <t>90 izglītojamie (7.-9.klase)</t>
  </si>
  <si>
    <t>Mācību vizītes un praktiskās nodarbības kultūrvēsturiskos objektos izglītojamiem ar vispārējiem un augstiem sasniegumiem (Spīdolas ģimnāzija)</t>
  </si>
  <si>
    <t>Mācību vizīte Tehnoloģiju parks</t>
  </si>
  <si>
    <t>Mācību vizīte uz tehnoloģiju parku  izglītojamiem ar vispārējiem un augstiem sasniegumiem (Spīdolas ģimnāzija)</t>
  </si>
  <si>
    <t>Mācību vizīte "Skolēnu mācību uzņēmumu konkursa apmeklējums"</t>
  </si>
  <si>
    <t>Mācību vizīte "Dabas parka apmeklējums"</t>
  </si>
  <si>
    <t>Mācību vizīte dabas parkā izglītojamiem ar vispārējiem un augstiem sasniegumiem (Spīdolas ģimnāzija)</t>
  </si>
  <si>
    <t>Dalība skolēnu mācību uzņēmumu konkursā izglītojamiem ar vispārējiem un augstiem sasniegumiem (Spīdolas ģimnāzija)</t>
  </si>
  <si>
    <t>Nodarbības izglītojamā pašizpētei, mācību mērķu formulēšanai, motivācijas veidošanai sasniegt labākus rezultātus, pašvadības kompetences attīstībai (Valsts ģimnāzija)</t>
  </si>
  <si>
    <t>24 izglītojamie (7.-9.kl.)</t>
  </si>
  <si>
    <t>Nodarbības lasītprasmes pilnveidošanā 1. - 6. klašu izglītojamajiem ar MG un MT (Tehnoloģiju vidusskola)</t>
  </si>
  <si>
    <t>Praktiskās nodarbības pasaules iepazīšanai ar eksperimentu palīdzību 1. - 6. klašu izglītojamajiem ar MG un MT (Tehnoloģiju vidusskola)</t>
  </si>
  <si>
    <t>Praktiskās nodarbības pasaules iepazīšanai ar eksperimentu palīdzību 7. - 9. klašu izglītojamajiem ar MG un vispārējiem sasniegumiem</t>
  </si>
  <si>
    <t>Mācību vizīte "AHHA centrs"</t>
  </si>
  <si>
    <t>Praktisko zināšanu ieguves pasākumi zinātnes centrā AHHA izglītojamajiem ar augstiem un vispārējiem sasniegumiem (Tehnoloģiju vidusskola)</t>
  </si>
  <si>
    <t>Mācību vizīte, diskusiju klubs "Teātra izrādes apmeklējums"</t>
  </si>
  <si>
    <t>Teātra izrāžu apmeklējuma un diskusijas izglītojamiem (Tehnoloģiju vidusskola)</t>
  </si>
  <si>
    <t>Radošā darbnīca "Logoritmika"</t>
  </si>
  <si>
    <t>Radošas grupu nodarbības vispusīgai, harmoniskai spēju nostiprināšanai izglītojamiem ar MG, MT un vispārējiem mācību sasniegumiem (3.sākumskola)</t>
  </si>
  <si>
    <t>Inovatīva interešu izglītības programma</t>
  </si>
  <si>
    <t>Inovatīva interešu izglītības programma "Vokālā studija"</t>
  </si>
  <si>
    <t>Radošā darbnīca "Lego robotika"</t>
  </si>
  <si>
    <t>Radošas nodarbības LEGO robotu konstruēšanā, izveidoto robotu testēšanā un sacensību organizēšanā (4.sākumskola)</t>
  </si>
  <si>
    <t>Praktiskās nodarbības datorprasmju apguvei</t>
  </si>
  <si>
    <t>Praktiskās nodarbības datorprasmju apguvei  izglītojamiem ar vispārējiem un augstiem sasniegumiem (4.vidusskola)</t>
  </si>
  <si>
    <t>Tematiska nometne latviešu valodas apguvei</t>
  </si>
  <si>
    <t>Vasaras 7 dienu tematiskā nometne talantu attīstībai dabaszinībās  (Valsts ģimnāzija)</t>
  </si>
  <si>
    <t>Radošās darbnīcas "Robotika, mehānika"</t>
  </si>
  <si>
    <t>Robotikas / mehānikas radošās darbnīcas  organizētas sadarbībā ar LLU Tehniskās fakultātātes mācībspēkiem izstrādājot praktiskas nodarbības, kurās iespējams pielietot fizikas un ķīmijas stundās apgūto vielu (Valsts ģimnāzija)</t>
  </si>
  <si>
    <t>Atbalsta pasākumā "Nometne Jelgavas pilsētas skolu talantīgajiem bērniem dabazinātņu padziļinātai apguvei" paredzēts iesaistīt arī Jelgavas 1.internātpamatskolas izglītojamos.Zemgales reģiona skolu teātru festivālā paredzēts iesaistīt visu Jelgavas pilsētas izglītības iestāžu pārstāvjus.</t>
  </si>
  <si>
    <t>Izglītojamie ieguvuši iespēju attīstīt talantus teātra jomā, lai sagatavotos nacionāla mēroga konkursiem un popularizētu radošumu</t>
  </si>
  <si>
    <t xml:space="preserve">Tehniskā diena </t>
  </si>
  <si>
    <t>Tematiska nometne "Mēs un daba"</t>
  </si>
  <si>
    <t>40 izglītojamie (7.-9.klase.)</t>
  </si>
  <si>
    <t>40 izglītojamie (7.-9.klase)</t>
  </si>
  <si>
    <t>60 izglītojamie(8.-9.klase)</t>
  </si>
  <si>
    <t>20 izglītojamie(7.-9.klase)</t>
  </si>
  <si>
    <t>60 izglītojamie (7.-9.klase)</t>
  </si>
  <si>
    <t>2x40 izglītojamie (7.-9. klase)</t>
  </si>
  <si>
    <t>4x30 (7.-9.klase.)</t>
  </si>
  <si>
    <t>60 izglītojamie (6.-9.klase)</t>
  </si>
  <si>
    <t>20 izglītojamie  (1.-6.klase.)</t>
  </si>
  <si>
    <t>30 izglītojamie  (1.-9.klase)</t>
  </si>
  <si>
    <t>30 izglītojamie (1.-9.klase)</t>
  </si>
  <si>
    <t>60 izglītojamie  (1.-9.klase)</t>
  </si>
  <si>
    <t>36 izglītojamie (1.-6.klase)</t>
  </si>
  <si>
    <t>20 izglītojamie ( 1.-9.klase)</t>
  </si>
  <si>
    <t>120 izglītojamie  ( 1.-9.klase)</t>
  </si>
  <si>
    <t>30 izglītojamie  ( 6.-9.klase)</t>
  </si>
  <si>
    <t>120 izglītojamie ( 8.-9.klase)</t>
  </si>
  <si>
    <t>90 skolēni (7.-9.klase.)</t>
  </si>
  <si>
    <t>250 skolēni (7.-9.klase)</t>
  </si>
  <si>
    <t>15-20 izglītojamie (8.- 9.klase)</t>
  </si>
  <si>
    <t>54 izglītojamie (5.-6.klase)</t>
  </si>
  <si>
    <t>12 izglītojamie (5.-6.klase)</t>
  </si>
  <si>
    <t xml:space="preserve">Inovatīva interešu izglītības programma </t>
  </si>
  <si>
    <t>Basketbola interešu izglītības programma ir tāds piedāvājums, kas iepriekš nav bijis pieejams.Iespēja iesaistīt izglītojamos fiziskajās aktivitātes, kas veicinātu viņu veselības un labsajūtas uzlabošanos, un paralēli fiziskās sagatavotības stiprināšanai viņi varēs apgūt basketbola spēles elementus un rast iespēju lietderīgi pavadīt brīvo laiku.</t>
  </si>
  <si>
    <t xml:space="preserve"> Basketbola nodarbības, lai  uzlabotu ikviena izglītojamā, kas apgūst šo programmu,  individuālo meistarību basketbolā, fisiskajā sagatavotībā unsavstarpējā komunikācijā (6.vidusskola)</t>
  </si>
  <si>
    <t>46 izglītojamie (1.-6.klase)</t>
  </si>
  <si>
    <t>1.3.                                              3.3.</t>
  </si>
  <si>
    <t>Izglītojamie neformālā vidē iegūst praktiskas zināšanas dabaszinību jomā</t>
  </si>
  <si>
    <t>Šobrīd  Valsts ģimnāzijā nav nevienas interešu izglītības programmas STEM un vides jomā. 
Valodu jomā ir franču valodas pulciņš, kurā valodu apgūst 11 (3%) pamatskolas skolēni. Kultūrizglītības jomā JVĢ ir koris, teātra studija un teātra sporta pulciņš – iesaistīti 17 (5%) skolēni. Sporta jomā ir florbols, vieglatlētika un šahs, kuros kopā darbojas 22(6%) skolēni. Vēl skolā ir politikas, debašu, biznesa un filozofijas pulciņi, kuros vairāk darbojas vidusskolēni. No pamatskolas ir tikai 3 (0,8%) skolēni. Skolas interešu izglītības programmās kopumā iesaistīti aptuveni tikai 15% skolēnu. Jauna robotikas/mehānikas pulciņa ieviešana ļautu iesaistīt vairāk skolēnu, jo īpaši zēnu, saturīgi un jēgpilni pavadīt savu brīvo laiku.</t>
  </si>
  <si>
    <t>2013./2014., 2014./2015. un 2015./2016. mācību gados lielākā daļa skolēnu uzrādījuši augstus un optimālus rezultātus. 
Tomēr ir mācību priekšmeti, kuros sasniegumiem ikdienas darbā ir izaugsmes iespējas. 2013./2014., 2014./2015. un 2015./2016. mācību gados šajos priekšmetos rezultāti ir mainīgi (vērojot dinamiku vienas klases ietvaros trīs gadu laikā vai/un klasēs, pārejot no viena mācību gada uz nākamo) un rezultāti ar radītāju “optimāls + augsts” ir zemāk par 60% angļu valodā (7.,8. un 9. klase), fizikā (8. un 9. klase), ģeogrāfijā (8. un 9. klase), ķīmijā (8. un 9. klase), latviešu valodā un literatūrā (7., 8. un 9. klase), Latvijas vēsturē (8. un 9. klase), pasaules vēsturē (8. un 9. klase), matemātikā (7., 8. un 9. klase), mazākumtautību valodā (krievu) (8. un 9. klase).
8. un 9. klasēs rādītājs “optimāls + augsts” ir samazinājies, salīdzinot ar 7. klasi. 
40 izglītojamie ar mācīšanās traucējumiem sastāda 6% no 651skolēna skolā.
Skolā tiek piedāvātas 15 interešu izglītības programmas: 5 programmas kultūrizglītībā; 3 programmas  radoša industrijā; 2 programmas tehniskā jaunradē; 2 programmas sporta  un 3 programmas citas jomas viena no tam valodu apguvē. Kopā visās programmās ir iesaistīti 362 skolēni (56%). Visas nodarbības notiek skolā, skolēniem pieejamā laikā. No tiem skolēniem, kuri, nav iesaistīti skolas interešu izglītības programmās (289 skolēni) lielākā daļa (70 %)  apmeklē interešu izglītības programmas citās iestādēs.Interešu izglītības programmu veids un iesaistīto skolēnu skaits: STEM un vide - 23.2 %, valodas - 2.2 %, kultūrizglītība - 39,2%, radošā industrija -18,2%, sports - 5%, multidisciplināra joma - 6,6%.</t>
  </si>
  <si>
    <t>Projektā tiek iesaistītas skolas, kurās nepieciešamas individuāls atbalsts izglītojamajiem ar mācību traucējumiem un mācību grūtībām. Projektā tiek iesaistītas arī trīs mazākumtautību izglītības iestādes, jo, īstenojot mazākumtautību licencētās programmas, izglītības iestādes nevar nodrošināt pietiekamu atbalstu valodu apguvei un latviešu tautas kultūras un tradīciju apguvei. Klasēs skolēnu skaits ir liels, tāpēc nepieciešams atbalsts, lai katrs izglītojamais varētu pilnveidot savas kompetetences. Īpaši projektā tiek atbalstīti talantīgie izglītojamie, lai motivētu augstākiem sasniegumiem.</t>
  </si>
  <si>
    <t>Izglītojamie ar mācību traucējumiemsaņems skolotāju palīgu atbalstu (2. pamatskola).
Pedagoga palīgs matemātikas, angļu valodas stundās, individuāls atbalsts  izglītojamajiem  5. - 6. klasēs.(4.vidusskola).
Individuālā darba nodrošinājumam papildus speciālā pedagoga, pedagoga  logopēda  vai pedagoga palīga atbalsts (5.vidusskola).
Tiks nodrošināts atblasts izglītojamajam konkrētu zināšanu apguvē atbilstoši viņa attīstībai un vajadzībām (6.vidusskola).
Individuālas nodarbības, lai attīstītu lasītprasmi un nodrošinātu papildus laiku mācību vingrinājumiem (Tehnoloģiju vidusskola).</t>
  </si>
  <si>
    <t>Datorapmācība 4.klasēm, pētniecisko prasmju un matemātisko spēju attīstošās nodarbības, nodarbību cikls 1.klašu izglītojamiem par dzīves prasmēm, ritmizēšanas nodarbības (4.sākumskola).
Nodrošināts individuāls atbalsts mācību sasniegumu sistemātiskai uzlabošanai (2.pamatskola).
Pedagoga palīgs informātikā; pedagoga palīgs mūzikā; vokālās studijas pedagogs; vieglatlētikas nodarbības; nometne dziesmu svētku dalībniekiem; mācību vizīte un koncerta apmeklējums Liepājā (4.vidusskola).
Motivāciju veicinoši un personības izaugsmes treniņi; pašvadības un pašmācības prasmju pilnveide (Valsts  ģimnāzija).
Aktivitātes, kas palīdz ieinteresēt, motivēt un atbalstīt ikvienu izglītojamo ar vispārējiem sasniegumiem, virzot  uz augstākiem mācību sasniegumiem,  lai  gūstot iedvesmu no izciliem dažādu jomu speciālistiem un saņemot individuālu atbalstu, veiksmīgāk spētu attīstīt radošo un pētniecisko darbību, spēju izprast un orientēties apkārtējās vides problēmās un meklēt risinājumus, kā arī attīstīt skolēnu uzņēmējspēju (Spīdolas ģimnāzija).</t>
  </si>
  <si>
    <t>Literārās jaunrades studija, LEGO robotikas pulciņš, pētniecisko prasmju un matemātisko spēju attīstošās nodarbības, radošās darbnīcas mākslās (4.sākumskola).
Attīstīts izglītojamo radošais potenciāls un paškritiskums (2.pamatskola).
Skolēnu individuālās nodarbības mācību priekšmetu padziļinātai apguvei un radošai izpausmei ( 5.vidusskola).
Grupās tiks apvienoti dažāda vecuma izglītojamie. Tiks attīstītas prasmes sadarboties, akcents tiks likts uz pētnieciskām prasmēm un padziļinātu dabaszinību apguvi (6.vidusskola).
Personificēts un individuāls darbs talantīgu skolēnu spēju attīstīšanai (Tehnoloģiju vidusskola).
Iesaiste radošās un inovatīvās nodarbībās talantu pilnveidošanai (Valsts ģimnāzija).
Individuālas aktivitātes un atbalsts, kas palīdzēs nodrošināt skolēnu motivāciju un vēlmi darboties, kā arī nodrošinās iespēju piedalīties konkursos un olimpiādēs(Spīdolas ģimnāzija).</t>
  </si>
  <si>
    <t>Izglītojamo kompetenču attīstība, izmantojot IKT rīkus ar integrētu mācību saturu, darbs ar izglītojamiem ar mācību grūtībām un uzvedības traucējumiem (4.sākumskola).
Taļākizglītības kursu programmas "Iekļaujošas izglītības aspekti darbā ar izglītojamiem ar mācīšanās traucējumiem"  apguve (5.vidusskola).
Pedagogi pilnveidos  un paplašinās zināšanas par pedagoģiskās palīdzības iespējām, alternatīvu metožu izmantošanu darbā ar dažāda zināšanu līmeņa izglītojamajiem un kompetenču pieeju mācību procesā (6.vidusskola).
Pedagogi apguvuši IKT rīku izmantošanu mācību procesā, pedagogiem ir  stratēģija, kā strādāt ar izglītojamajiem, kuriem ir dažādi attīstītas kompetences, lai mācību process būtu jēgpilns un individuāli vērsts uz katru skolēnu un viņa attīstību. Skolotāji sagatavoti radoši pieiet mācību procesam, lai tas būtu jēgpilns un aizraujošs un lai skolēniem tas sagādātu prieku un interesi - mācīšanās ar prieku (Spīdolas ģimnāzija)</t>
  </si>
  <si>
    <t>Augsti kvalificētu pedagoģisko kadru nodrošinājums (2.pamatskola).
Basketbola nodarbības dos iespēju iesaistīt izglītojamos fiziskajās aktivitātēs, kas veicinātu viņu veselības un labsajūtas uzlabošanos, un paralēli fiziskās sagatavotības stiprināšanai viņi varēs apgūt basketbola spēles elementus (6.vidusskola)</t>
  </si>
  <si>
    <t>Praktiskas nodarbības 1.klašu izglītojamajiem par dzīves prasmēm (4.sākumskola)</t>
  </si>
  <si>
    <t>Grupu nodarbības dažādu klašu izglītojamajiem (rakstīt dzejoļus, stāstus, esejas, lugas, recenzijas u.c.literārus darbus) izglītojamajiem ar vispārējiem sasniegumiem (4.sākumskola)</t>
  </si>
  <si>
    <t>Pasākums dod iespēju par redzēto, dzirdēto, piedzīvoto pastāstīt citiem, publicējot radošos darbus skolas mājaslapā, vietējā laikrakstā, piedaloties dažādos jaunrades konkursos, kā arī veidot radošo darbu krājumu</t>
  </si>
  <si>
    <t>Izglītojamie iemācās strādāt ar literāro un izziņas materiālu, izzina savas un citu lasītāju intereses, veido literāro gaumi un pārliecību par sevi kā erudītu personību, attīsta kritisko domāšanu, pilnveido uzstāšanās prasmes un apzināto lasīšanu</t>
  </si>
  <si>
    <t>Izglītojamiem ir iespēja izzināt bibliotēkas piedāvājumu, nodrošināt informācijas apmaiņu starp izglītojamajiem, izmantojot iepazīto, izlasīto literāro materiālu (konkursi, viktorīnas, recenzijas, populārāko grāmatu fanu klubi utml.)</t>
  </si>
  <si>
    <t xml:space="preserve">Izglītojamiem maksimāli attīstītas vizuālās mākslas stundās iegūtās zināšanas un prasmes </t>
  </si>
  <si>
    <t>Praktiskās nodarbības laboratorijā, apgūstot fizikas mācību stundās apgūtās mācību vielas teorētisko zināšanu praktisku pielietojumu izglītojamiem ar vispārējiem sasniegumiem (4.vidusskola)</t>
  </si>
  <si>
    <t xml:space="preserve">Daudzveidīgs attīstošo nodarbību cikls no 1.-4.klases izglītojamajiem ar vispārējiem sasniegumiem (2.pamatskola) </t>
  </si>
  <si>
    <t>Praktiskās nodarbības dod iespēju attīstīt kritisko domāšanu un radošu pieeju, ko var pielietot citu mācību priekšmetu apguvē, kā arī dod iespēju izglītojamiem piedalīties pētnieciskos konkursos.</t>
  </si>
  <si>
    <t xml:space="preserve">Izglītojamo veselības stirpināšana, norūdīšana </t>
  </si>
  <si>
    <r>
      <t xml:space="preserve">Izglītojamajiem paplašinās zināšanu loks, labāk tiek izprasti dabā notiekošie procesi, līdz ar to veidojas padziļināta izpratne par </t>
    </r>
    <r>
      <rPr>
        <sz val="9"/>
        <color theme="1"/>
        <rFont val="Times New Roman"/>
        <family val="1"/>
        <charset val="186"/>
      </rPr>
      <t xml:space="preserve"> iesp</t>
    </r>
    <r>
      <rPr>
        <sz val="9"/>
        <rFont val="Times New Roman"/>
        <family val="1"/>
        <charset val="186"/>
      </rPr>
      <t>ējām vides jomā,veicinot ieinteresētību par dabu, tās bagātību</t>
    </r>
  </si>
  <si>
    <r>
      <rPr>
        <b/>
        <sz val="10"/>
        <color theme="1"/>
        <rFont val="Times New Roman"/>
        <family val="1"/>
        <charset val="186"/>
      </rPr>
      <t xml:space="preserve">Jelgavas 3. sākumskola </t>
    </r>
    <r>
      <rPr>
        <sz val="10"/>
        <color theme="1"/>
        <rFont val="Times New Roman"/>
        <family val="1"/>
        <charset val="186"/>
      </rPr>
      <t xml:space="preserve">(turpmāk 3.sākumskola)
2014./2015.m.g.augsti mācību sasniegumi 6%, optimāli - 48%, pietiekami- 44%, zemi- 2%  2015./2016.m.g.augsti mācību sasniegumi 7%, optimāli - 49%, pietiekami- 40%, zemi- 4% 2016./2017.m.g.1.sem.augsti mācību sasniegumi 7%, optimāli - 51%, pietiekami- 39%, zemi- 3% . 
Rezultāti valsts diagnosticējošajos darbos.    
3.klašu izglītojamajiem matemātikā izpildes koeficents trīs gadu periodā ir 71%, 71%, 72%, latviešu valodā 73%, 79%, 77%. 6.klašu izglītojamajiem  matemātikā 66%, 60%, 71%, latviešu valodā 67%, 72%, 63%, dabaszinībās 67%, 66%, 74%.    
Jelgavas 3.sākumskolas vidējie rezultāti valsts diagnosticējošajos darbos ir virs vai tuvu vidējiem valsts rezultātiem. 2015./2016. mācību gada diagnosticējošā darba rezultāti matemātikā ir nedaudz zemāki par vidējiem rādītājiem valstī. Analizējot diagnosticējošā darba matemātikā rezultātus konstatēts, ka daļa skolēnu nepilnīgi izprot uzdevumu nosacījumus vai pieļauj neuzmanības kļūdas. Situācijas uzlabošanai nepieciešams diferencēt mācību satura pasniegšanu, kā arī vairāk iespēju veltīt individuālajam darbam ar skolēniem.
 Izglītības iestādē speciālās pamatizglītības programmu ar mācīšanās traucējumiem (kods 11015611) apgūst 18 izglītojamie. Katram šīs mācību programmas izglītojamajam tiek izstrādāts un realizēts individuālais mācību plāns.
</t>
    </r>
  </si>
  <si>
    <r>
      <rPr>
        <b/>
        <sz val="10"/>
        <color theme="1"/>
        <rFont val="Times New Roman"/>
        <family val="1"/>
        <charset val="186"/>
      </rPr>
      <t>Jelgavas 4.vidusskola</t>
    </r>
    <r>
      <rPr>
        <sz val="10"/>
        <color theme="1"/>
        <rFont val="Times New Roman"/>
        <family val="1"/>
        <charset val="186"/>
      </rPr>
      <t xml:space="preserve"> (turpmāk 4.vidusskola)
Izglītojamo sekmju dinamika 3 gadu griezumā kopumā ir stabili nemainīga.                                                                                    2014./2015.m.g.augsti mācību sasniegumi 8 %, optimāli - 54 %, pietiekami - 36 %, zemi- 2%  2015./2016.m.g.augsti mācību sasniegumi 7%, optimāli - 53 %, pietiekami- 38 %, zemi- 2% 2016./2017.m.g.1.sem.augsti mācību sasniegumi 7%, optimāli - 51%, pietiekami- 39 %, zemi- 3 % . Valsts diagnosticējošajos darbos gūtie rezultāti:                                                                                                             3.klašu izglītojamajiem   -  matemātikā izpildes koeficents trīs gadu periodā ir 77%, 72%, 78%, latviešu valodā 82%, 79%, 84%.
6.klašu izglītojamajiem  - matemātikā 59%, 73%, 66%, latviešu valodā 64%, 68%, 71%, dabaszinībās 76%, 71%, 69%. 
Izglītības iestādē apzināti 102 izglītojamie (10%) ar mācību grūtībām. 
Lai attīstītu izglītojamo individuālās kompetences, svarīgi attīstīt izglītojamo prasmes teorētiskās zināšanas dažādās mācību jomās pielietot praktiski, lai veicot pētniecisko darbību, atkal rodas motivācija apgūt jaunas prasmes, attīstīt talantus un spēju argumentēti paust savu viedokli.
No 1123 izglītojamo skaita skolā 415 izglītojamie (45,65%) darbojas valsts finansētajās interešu izglītības programmās. Iedalītās stundas STEM un vides jomā 0%, kultūrizglitības un radošo industriju jomā 100%, sporta jomā 0%, un citās jomās 0%. Interešu izglības programmas vada augsti kvalificēti pedagogi. Interešu izglītības nodarbību izvērtējums notiek katru gadu, par to lietderību un kvalitāti tiek aptaujāti pedagogi, izglītojamie un viņu vecāki.</t>
    </r>
  </si>
  <si>
    <r>
      <rPr>
        <b/>
        <sz val="10"/>
        <color theme="1"/>
        <rFont val="Times New Roman"/>
        <family val="1"/>
        <charset val="186"/>
      </rPr>
      <t>Jelgavas Tehnoloģiju vidusskola</t>
    </r>
    <r>
      <rPr>
        <sz val="10"/>
        <color theme="1"/>
        <rFont val="Times New Roman"/>
        <family val="1"/>
        <charset val="186"/>
      </rPr>
      <t xml:space="preserve"> (turpmāk Tehnoloģiju vidusskola)
Trīs pēdējo mācību gadu laikā izglītojamo skaits ar nepietiekamiem vērtējumiem ir pieaudzis no 4,9% uz 6,67%, ar pietiekamiem vērtējumiem - samazinājies no 77,8% uz 50,2%,  ar optimāliem vērtējumiem - pieaudzis no 16,3% uz 30,8%, ar augstiem vērtējumiem - samazinājies līdz 2% no skolēnu kopskaita. Salīdzinot izglītojamo vērtējumus dabaszinību bloka priekšmetos ar vērtējumiem humanitārajos priekšmetos, rezultāti ir līdzīgi visos līmeņos, tomēr dabaszinībās augsto vērtējumu ir mazāk un nepietiekamo vairāk. Caurskatot CE rezultātus, novērojams, ka matemātikas CE rezultāti ir zemāki par vidējajiem rādītājiem valstī un pilsētā. Salīdzinoši mazs skaits izglītojamo izvēlās kārtot CE dabaszinību priekšmetos.
MT - 4%, MG - 10% no kopējā izglītojamo skaita, 1.-6.klašu grupā MT - 6% un MG - 17%.
Kopumā valsts un pašvaldības  finansēto interešu izglītības programmu piedāvājums izglītības iestādē ir samazinājies no 15 līdz 10. Tā tad arī iesaistīto izglītojamo skaits ir samazinājies: 2013./2014. m.g. interešu izglītībā nodarbināti 213 izglītojamie (t.sk.123 meitenes), 2014./2015.m.g. - 357 izglītojamie (t.sk. 177 meitenes), 2015./2016.m.g. - 164 izglītojamie (t.sk. 88 meitenes). Joma STEM un vide -1 (robotika), valoda, sports un multidisciplinārā joma - 3 līdz 6 atkarībā no mācību gada, kultūrizglītības un radošo industriju joma - 6 līdz 8 atkarībā no mācību gada. Piedāvātajās interešu izglītības programmās neiesaistās 2013./2014.- 38,2%, 2014./2015.m.g. - 33,5% un 2015./2016.m.g. - 71,3%.</t>
    </r>
  </si>
  <si>
    <r>
      <rPr>
        <b/>
        <sz val="10"/>
        <color theme="1"/>
        <rFont val="Times New Roman"/>
        <family val="1"/>
        <charset val="186"/>
      </rPr>
      <t xml:space="preserve">Jelgavas 6.vidusskola </t>
    </r>
    <r>
      <rPr>
        <sz val="10"/>
        <color theme="1"/>
        <rFont val="Times New Roman"/>
        <family val="1"/>
        <charset val="186"/>
      </rPr>
      <t>(turpmāk 6.vidusskola)
Izvērtējot mācību sasniegumus par pēdējiem trīs mācību gadiem, var secināt, ka: 
- nepietiekamo zināšanu līmenis pa mācību priekšmetu grupām ir samazinājies: humanitārajās zinātnēs  2013./2014.m.g. - 20 4.8%, 2014./2015.m.g. - 4, 2015,./2016.m.g. - 3 izglītojamie; dabaszinību mācību priekšmetu grupās - attiecīgi 12 (2.8%), 9 un 9 izglītojamie, dabaszinību mācību priekšmetos nepietiekams zināšanu līmenis pēdējo 3 mācību gadu laikā nav vērojams;
- 9. klašu latviešu valodas CE rezultāti ir stabili -  dominē B1 un B2 līmenis. Pēdējos 2 mācību gados, nevienā no eksāmeniem nav vērojams nepietiekams līmenis. Matemātikā ir palielinājies augstais un pietiekamais līmenis, bet samazinājies  optimālais līmenis. Angļu valodā un Latvijas vēsturē eksāmenos ir samazinājies augstais līmenis (no 16% uz 7% un no 13% uz 7%), bet palielinājies pietiekamais zināšanu līmenis.
Skolā ir 10 izglītojamie (1.98%,), kuri mācās pēc speciālās izglītības programmas ar mācīšanās traucējumiem. 1.-3. klašu grupā tie ir 1.59% (8 skolēni) un 4.-9. klašu grupā tie ir 0.38% (2 skolēni). Vēl 0.99% (5 skolēni) izglītojamajiem mācību procesa veikmīgai nodrošināšanai skolas psihologs ir noteicis atbalsta pasākumus.
Pēc 2016./2017. mācību gada 1. semestra rezultātiem 7.15% (36 skolēni) izglītojamajiem ir grūtības sekmīgai mācību vielas apguvē.
Tiek piedāvātas 12 interešu programmas. Nodarbības  notiek skolas telpās un ir pieejamas visiem izglītojamajiem. Prioritāra ir sporta izglītības programma - 33% (4 programmas: futbols, bokss, šahs, peldēšana). Svarīgi būtu attīstīt basketbolu, jo izglītojamajiem nekad nav bijusi iespēja šo sporta veidu attīstīt, un tā ir komandu sporta spēle, kas papildus ļaus attīstīt gan valodas, gan saskarsmes prasmes starp izglītojamajiem. Skolā ir kultūrizglītības programma 17% (2 programmas: teātris un tautas dejas), 25% - tehniskās jaunrades programma (3 programmas: kokapstrādes darbnīca, rokdarbi, fotografēšanas pamati), citu jomu programma 25% (3 programmas: jauno žurnālistu skola, gidi, starts biznesā). Kopumā programmās iesaistīti 328 jeb 65.2% skolēni. 175 skolēni (34.8%) nav iesaistīt nevienā programmā.
Vislielākais iesaistīto skolēnu skaits ir vecumposmā no 1. līdz 4. klasei. (263 skolēni - 52%). Sporta izglītības programmās iesaistīti 206 skolēni (41%).
Pēdējo trīs gadu statsistika rāda stabilu interešu izglītības pasākumu apmeklējumu.</t>
    </r>
  </si>
  <si>
    <r>
      <rPr>
        <b/>
        <sz val="10"/>
        <color theme="1"/>
        <rFont val="Times New Roman"/>
        <family val="1"/>
        <charset val="186"/>
      </rPr>
      <t>Jelgavas Valsts ģimnāzija (</t>
    </r>
    <r>
      <rPr>
        <sz val="10"/>
        <color theme="1"/>
        <rFont val="Times New Roman"/>
        <family val="1"/>
        <charset val="186"/>
      </rPr>
      <t xml:space="preserve">turpmāk Valsts ģimnāzija)
Izglītojamo sekmes ir optimālas.Analizējot trīs gadu griezumā sekmes un to dinamiku, var secināt, ka vispārēja tendence ir mācību sasniegumiem kristies 8.klasē un 9.klasē sekmes uzlabot, bet nesasniedzot 7.klases vidējo līmeni.
2013./2014.māc.gada 7.klašu noslēguma vērtējumu vidējā atzīme bija 6,96. Optimāls vērtējums bija 39% skolēnu. Skolēnu ar tikai augstiem vērtējumiem nebija.Tikai 5 skolēniem vērtējumi bija virs 8 ballēm.Kad šie skolēni bija 8.klasē, viņu gada vidējais vērtējums bija 6,83 un optimāli vērtējumi bija jau vairs tikai 26% skolēnu. Skolēnu ar tikai augstiem vērtējumiem joprojām nebija, savukārt vērtējumi virs 8 ballēm joprojām bija 5 skolēniem.9.klasē šie paši skolēni uzrādīja ievērojamu vērtējumu kāpumu, gadā sasniedzot 7,18 balles, bet skolēnu skaits ar optimāliem vērtējumiem bija 31% skolēnu, nesasniedzot 7.klases rādītāju. Tomēr 1 skolēnam izdevās iegūt tikai augstus vērtējumus (9-10 balles). 
2014./2015.māc.gadā uzņemtie skolēni uzrāda līdzīgu tendenci: 7.klasē - vidējā atzīme 6,97; optimāli vētējumi - 37% skolēnu un tikai vienam skolēnam atzīmes 8-10 ballu robežās; 8.klasē - vidējā atzīme 6,88, optimāli vērtējumi - 25%, šajā gadā tikai augstu vērtējumu (8-10 balles) nav neviena; 9.klasē - vidējā atzīme 6,95, optimāli vērtējumi - 29%, tikai augstu vērtējumi nav nevienam.
2015./2016.māc.gadā uzņemtie septītklasnieki ir ar labiem vidējiem rādītājiem, 7.klašu vidējā gada atzīme - 7,29; optimāli vērtējumi 40%, 8-10 balles - 11 skolēniem, no tiem vienam ir tikai 9-10 balles liecībā, bet jau paredzami 8.klasē viņu rādītāji samazinās: vidējā atzīme I.semestra noslēgumā- 7,11; optimāli vērtējumi 37% un skolēni ar 8-10 ballēm vairs tikai 8. Šajā mācību gadā valsts diagnosticējošā darba dabaszinībās rezultāti arī bija dramatiski zemi valsts ģimnāzijai - 34,7%. Lai šo rādītāju uzlabotu, skolai ir intensīvi jāstrādā pie dabaszinību satura apguves un skolēnu mācību motivācijas paaugstināšanas ar citām metodēm, jo īpaši pievēršot uzmanību radošajai pētniecībai un praksē balstītās mācībās.
Kopumā izvērtējot šo atzīmju pasliktināšanās tendenci, ir nepieciešams motivēt, ieinteresēt tieši 7. un 8.klašu skolēnus ar optimāliem vērtējumiem, lai veicinātu viņu izaugsmi un vēlmi tiekties pēc vēl labākiem rezultātiem. 
</t>
    </r>
  </si>
  <si>
    <r>
      <rPr>
        <b/>
        <sz val="10"/>
        <color theme="1"/>
        <rFont val="Times New Roman"/>
        <family val="1"/>
        <charset val="186"/>
      </rPr>
      <t>Jelgavas Spīdolas ģimnāzija</t>
    </r>
    <r>
      <rPr>
        <sz val="10"/>
        <color theme="1"/>
        <rFont val="Times New Roman"/>
        <family val="1"/>
        <charset val="186"/>
      </rPr>
      <t xml:space="preserve"> (turpmāk tekstā Spīdolas ģimnāzija)
Skolā mācās skolēni ar augstiem, labiem un vidējiem sasniegumiem. Spīdolas ģimnāzijā ikdienas mācību sasniegumi ir noturīgi, jo pēdējo trīs gadu laikā skolas vidējā atzīme ir bijusi 7,2 un 7,3 balles. CE eksāmenu un valsts pārbaudes darbu rezultāti ir virs vidējā pilsētas un valsts līmeņa. Gandrīz visi skolēni ir iesaistījušies interešu izglītībā gan skolā, gan ārpus skolas. Ar valsts piešķirto finansējumu interešu izglītībai skolā tiek finansēti kultūrizglītības pulciņi. Skola no piešķirtajiem resursiem ir izveidojusi trīs interešu izglītības virzienus: komercizglītības virzienu, vides izglītības virzienu un sociālo zinātņu virzienu. Skolēnu virzīšana trijās izglītības programmās ir bijis mērķtiecīgs process un ilgākā laika periodā tas tiek atzinīgi novērtēts no skolēnu, absolventu un vecāku puses. Skolā nemācās skolēni ar mācību traucējumiem, tomēr regulāri tiek piedāvāti papildus mācību pasākumi skolēniem, kuriem ir grūtības mācībās (vidēji 30 skolēni mācību gadā). Izstrādājot individuālus mācību plānus, papildus tiek strādāts ar skolēniem, kuri bieži kavē skolu sporta, mākslas, mūzikas, dejas, projektu aktivitāšu dēļ. Skolā nemācās skolēni arī ar speciālajām vajadzībām. Iesaistoties projektā, plānots paaugstināt visu skolēnu individuālo līmeni un celt mācību sasniegumus kopumā, kā arī daudzveidīgāk atbalstīt trīs virzienu programmas, lai attīstītu skolēnu indviduālās kompetences viņu izvēlētajās jomās un atvēlētu laiku un līdzekļus skolotāja un skolēna individuālajam darbam.</t>
    </r>
  </si>
  <si>
    <r>
      <rPr>
        <b/>
        <sz val="10"/>
        <color theme="1"/>
        <rFont val="Times New Roman"/>
        <family val="1"/>
        <charset val="186"/>
      </rPr>
      <t>Jelgavas 2.pamatskola</t>
    </r>
    <r>
      <rPr>
        <sz val="10"/>
        <color theme="1"/>
        <rFont val="Times New Roman"/>
        <family val="1"/>
        <charset val="186"/>
      </rPr>
      <t xml:space="preserve"> (turpmāk 2.pamatskola)
Pēdējos 3 mācību gadus sekmju vidējais apguves koeficiens ir paaugstinājies virs 0,5. Ar katru gadu gadu tam ir tendence paaugstināties. Skolā mācās 60 pēc programmas 21015621 (ar mācīšanās traucējumiem), no kopējā skolēnu skaita skolā  tie ir 10,27%. 2016./2017.māc. gadā tikai vienam skolēnam ir speciālāsvajadzības - alerģiska reakcija uz putekļiem. Zēns izvēlējās apgūt mājturības programmu, kas paredzēta meitenēm, jo šīs programmas apguvē nav kokapstrādes.
Dalība projektā sniegs izglītojamajiem atbalstu tieši ikdienas mācību darbā, lai  nodrošinātu izglītojamo iekļaušanu individuālās pieejas nodrošināšanai, tāpat veicinās kritiskās domāšanas un radošas pieejas mācību procesam attīstību, uzlabos izglītojamo lasītprasmi, kas nodrošinās augstākus mācību sasniegumus. Kultūrizglītības jomā nepieciešams attīstīt izglītojamo talantus.
Skolā tiek īstenotas 25 interešu izglītības programmas stundas, ko  finansē pašvaldība un 25 interešu izglītības stundas, kurām ir valsts finansējums.Skola piedāvā  interešu izglītību: koris "Zvonņica"- 44 skolēni, kultūrizglītība un radošās industrijas (gleznošana, teātra studija, papīra plastika) - 47skolēni, robotika - 15 skolēni, kokapstrāde -18 skolēni, sports (futbols, florbols, džudo, šahs) - 69 skolēni, valodas (angļu, vācu, spāņu) -60 skolēni, STEM un vide - 97 skolēni.Tātad 350 skolēni nodarbojas interešu izglītības pulciņos, ko piedāvā skola jeb 59,9 % no kopējā skolēnu skaita .</t>
    </r>
  </si>
  <si>
    <r>
      <rPr>
        <b/>
        <sz val="10"/>
        <color theme="1"/>
        <rFont val="Times New Roman"/>
        <family val="1"/>
        <charset val="186"/>
      </rPr>
      <t xml:space="preserve">Jelgavas 5.vidusskola </t>
    </r>
    <r>
      <rPr>
        <sz val="10"/>
        <color theme="1"/>
        <rFont val="Times New Roman"/>
        <family val="1"/>
        <charset val="186"/>
      </rPr>
      <t xml:space="preserve">(turpmāk 5.vidusskola)
Analizējot pēdējo trīs mācību gada rezultātus, tiek pievērsta uzmanība, optimāla un augsta līmeņu mācību sasniegumu dinamikai. Skolēnu mācību sasniegumi ikdienas darbā uzrāda stabilitāti vai izaugsmes tendenci. Tas liecina, ka skolēni ir motivēti augstiem un optimālajiem mācību sasniegumiem, apzinās izglītības nozīmi, novērtē skolas sniegtās iespējas.
Sākumskolas posma 1.-3. klašu rezultātu analīze rāda, ka visos mācību priekšmetos 2013./2014., 2014./2015. un 2015./2016. mācību gados skolēni uzrādījuši augstus un optimālus rezultātus. Nepieciešams uzlabot mācību sasniegumus latviešu valodā un matemātikā 3. klasēs, jo tie ir zemāki par iepriekšējo mācību gadu, kad skolēni mācījās 2. klasē.
Nodrošināta kvalitatīvas un iekļaujošas izglītības pieejamība personības attīstībai:  tiek īstenota Speciālās pamatizglītības mazākumtautību programma (kods 21015621), izglītojamajiem ar mācīšanās traucējumiem (40 skolēniem).
Pamatizglītības posma 4.- 6. klašu rezultātu analīze rāda, ka vairākos mācību priekšmetos 2013./2014., 2014./2015. un 2015./2016. mācību gados skolēni uzrādījuši ļoti labus rezultātus. 
Tomēr ir mācību priekšmeti, kuros sasniegumiem ikdienas darbā ir izaugsmes iespējas. Trīs pēdējo mācību gada laikā augstu un optimālu rezultātu mazāk par 60% skolēni sasniedz mazākumtautību valodā (krievu) (6. klase, 2013./2014.m.g. un 2015./2016.m.g.), matemātikā (5. klase, 2014./2015. m.g.; 6. klase, 2015./2016.m.g.), Latvijas vēsturē (6. klase, 2015./2016.m.g.), pasaules vēsturē (6. klase, 2013./2014.m.g., 2015./2016.m.g.), angļu valodā (6. klase, 2015./2016.m.g.).
Pamatizglītības posma 7.-9. klašu rezultātu analīze rāda, ka vairākos mācību priekšmetos 
        </t>
    </r>
  </si>
  <si>
    <t>1) plāna ietvaros neplāno finansēt tādus pasākumus, ko pašvaldība finansē sava budžeta ietvaros;</t>
  </si>
  <si>
    <t>2) ir iesniedzis plānu finansējuma saņēmēja norādītajā termiņā;</t>
  </si>
  <si>
    <t>3) ar finansējuma saņēmēju ir saskaņojis plānu vismaz divu gadu periodam.</t>
  </si>
  <si>
    <t>1. Vispārīgā informācija.</t>
  </si>
  <si>
    <r>
      <t xml:space="preserve">
</t>
    </r>
    <r>
      <rPr>
        <sz val="10"/>
        <color theme="1"/>
        <rFont val="Times New Roman"/>
        <family val="1"/>
        <charset val="186"/>
      </rPr>
      <t xml:space="preserve">Jelgavā ir 12 vispārizglītojošas izglītības iestādes: 2 sākumskolas, 1 pamatskola, 4 vidusskolas, 2 ģimnāzijas, 2 internātpamatskolas un 1 vakara(maiņu) vidusskola. Projektā paredzēts iekļaut  9 izglītības iestādes: Jelgavas 3.sākumskola, Jelgavas 4.sākumskola, Jelgavas 2.pamatskola, Jelgavas 4.vidusskola, Jelgavas 5.vidusskola, Jelgavas 6.vidusskola, Jelgavas Tehnoloģiju vidusskola, Jelgavas Valsts ģimnāzija un Jelgavas Spīdolas ģimnāzija.  Jelgavas 2.pamatskola, Jelgavas 5.vidusskola un Jelgavas 6.vidusskola īsteno mazākumtautības programmas, savukārt visās izglītības iestādēs, izņemot Jelgavas 4.sākumskolu </t>
    </r>
    <r>
      <rPr>
        <sz val="10"/>
        <rFont val="Times New Roman"/>
        <family val="1"/>
        <charset val="186"/>
      </rPr>
      <t>un abas ģimnāzijas, tiek īstenota speciālās izglītības programma ar mācību traucējumiem. Izglītības iestādēs vidējais skolēnu skaits klasē ir 26.</t>
    </r>
    <r>
      <rPr>
        <sz val="10"/>
        <color theme="1"/>
        <rFont val="Times New Roman"/>
        <family val="1"/>
        <charset val="186"/>
      </rPr>
      <t xml:space="preserve">
</t>
    </r>
    <r>
      <rPr>
        <i/>
        <sz val="10"/>
        <color theme="1"/>
        <rFont val="Times New Roman"/>
        <family val="1"/>
        <charset val="186"/>
      </rPr>
      <t xml:space="preserve">
</t>
    </r>
    <r>
      <rPr>
        <b/>
        <sz val="10"/>
        <color theme="1"/>
        <rFont val="Times New Roman"/>
        <family val="1"/>
        <charset val="186"/>
      </rPr>
      <t>Jelgavas 4. sākumskola</t>
    </r>
    <r>
      <rPr>
        <sz val="10"/>
        <color theme="1"/>
        <rFont val="Times New Roman"/>
        <family val="1"/>
        <charset val="186"/>
      </rPr>
      <t xml:space="preserve"> (turpmāk 4.sākumskola)</t>
    </r>
    <r>
      <rPr>
        <i/>
        <sz val="10"/>
        <color theme="1"/>
        <rFont val="Times New Roman"/>
        <family val="1"/>
        <charset val="186"/>
      </rPr>
      <t xml:space="preserve">
</t>
    </r>
    <r>
      <rPr>
        <sz val="10"/>
        <color theme="1"/>
        <rFont val="Times New Roman"/>
        <family val="1"/>
        <charset val="186"/>
      </rPr>
      <t xml:space="preserve">Izglītojamo sekmju dinamika ikdienā kopumā ir nemainīga.                                                                                    2014./2015.m.g.augsti mācību sasniegumi 7%, optimāli - 58%, pietiekami- 33%, zemi- 2%  2015./2016.m.g.augsti mācību sasniegumi 7%, optimāli - 59%, pietiekami- 31 %, zemi- 3% 2016./2017.m.g.1.sem.augsti mācību sasniegumi 7%, optimāli - 61%, pietiekami- 25%, zemi- 7% . 
Rezultāti valsts diagnosticējošajos darbos.    
3.klašu izglītojamajiem matemātikā izpildes koeficents trīs gadu periodā ir 75%, 74%, 60%, latviešu valodā 82%, 82%, 80 %. 6.klašu izglītojamajiem  matemātikā 58%, 71%, 65%, latviešu valodā 64%, 68%, 71%, dabaszinībās 75%, 72%, 69%. 
Skolā apzināti 96 izglītojamie (10%) ar mācību grūtībām.
Svarīgi izglītojamajos attīstīt  pētnieciskās darbības pieredzi, pilnveidot koncentrēšanās spējas un uztveri, attīstīt konstruēšanas prasmes, tāpat  attīstīt ritma izjūtu un kustību plastiskumu, attīstot prasmi brīvi improvizēt un koordinēt savas kustības.
 No 971 izglītojamajiem skolā 760 izglītojamie (78%) darbojas valsts finansētajās interešu izglītības programmās. Iedalītās stundas STEM un vides jomā 29%, kultūrizglitības un radošo industriju jomā 47%, sporta jomā 9%, un citās jomās 15%. Interešu izglības programmas vada augsti kvalificēti pedagogi. Interešu izglītības nodarbību izvērtējums notiek katru gadu, par to lietderību un kvalitāti tiek aptaujāti pedagogi,izglītojamie un viņu vecāki.
</t>
    </r>
    <r>
      <rPr>
        <i/>
        <sz val="10"/>
        <color theme="1"/>
        <rFont val="Times New Roman"/>
        <family val="1"/>
        <charset val="186"/>
      </rPr>
      <t xml:space="preserve">
</t>
    </r>
  </si>
  <si>
    <t>"Jelgavas izglītības pārvalde"</t>
  </si>
  <si>
    <t>vadītāja p.i.</t>
  </si>
  <si>
    <t>T.Aleksandrova</t>
  </si>
  <si>
    <t>Jelgavas pilsētas pašvaldības iestādes</t>
  </si>
  <si>
    <t>Piedaloties projektā un ieviešot aktivitāšu plānu, paveras reāla iespēja novērtēt šo aktivitāšu lietderību un rezultativtāti. Lai nodrošinātu ilgtspēju īpaši veiksmīgajām aktivitātēm tiks meklēts finansējums iestādes budžetā vai arī alternatīvi risinājumi papildu finansējumam. 
Nodarbības tiks  izstrādātas ar mērķi, lai radošā un atraktīvā veidā, izmantojot dažādus eksperimentus, skolēniem dotu iespēju iepazīties ar dabaszinātņu un tehnikas parādībām, tādējādi 
radot interesi par dabaszinību apguvi un nostiprinot izpratni par parādību norisi izmantojot interaktīvas, eksperimentālas mācību metodes. Eksperimentējot skolēni attīsta pētnieciskā darba  prasmes, tādējādi apgūstot gan mācību saturu, gan gūstot dziļāku izpratni par notiekošo dabā un parādību kopsakarībām, tādējādi attīstot zinātkāri. Šādu nodarbību ieviešana ļaus attīstīt jaunu pieeju veidošanu un integrēt tās mācību satura apguvē mācību stundās un skolas pedagoģiskajā darbā, lai veicinātu  skolēnu interesi  par dabaszinību apguvi.  
Izglītojamo daudzveidīgie sasniegumi: prasme kritiski domāt, tehniskās jaunrades un modelēšanas spējas, prasme rīkoties nestandarta dzīves situācijās, informācijas tehnoloģiju prasmīgs pielietojums mācīšanās procesā ilgtermiņā ļaus izglītojamajiem labāk apgūt mācību saturu un veicinās katra izglītojamā karjeras izaugsmi.</t>
  </si>
  <si>
    <t>2. Esošās situācijas analīze.</t>
  </si>
  <si>
    <t>3. Projekta atbalsta pasākumi un metodoloģija.</t>
  </si>
  <si>
    <t>4. Vispārējās izglītības iestādes un mērķa grupa.</t>
  </si>
  <si>
    <t>5. Budžets.</t>
  </si>
  <si>
    <t>Eiropas Sociālā fonda projekta Nr.8.3.2.2/16/I/001</t>
  </si>
  <si>
    <t>“Atbalsts izglītojamo individuālo kompetenču attīstībai”</t>
  </si>
  <si>
    <t>Jelgavas pilsētas pašvaldības izglītojamo individuālo kompetenču</t>
  </si>
  <si>
    <t>attīstības atbalsta pasākuma plāns</t>
  </si>
  <si>
    <t>2017./2018. un 2018./2019. mācību gadam</t>
  </si>
  <si>
    <t>Satura rādītājs</t>
  </si>
  <si>
    <r>
      <t>1.</t>
    </r>
    <r>
      <rPr>
        <sz val="7"/>
        <color theme="1"/>
        <rFont val="Times New Roman"/>
        <family val="1"/>
        <charset val="186"/>
      </rPr>
      <t xml:space="preserve">      </t>
    </r>
    <r>
      <rPr>
        <sz val="12"/>
        <color theme="1"/>
        <rFont val="Times New Roman"/>
        <family val="1"/>
        <charset val="186"/>
      </rPr>
      <t>Vispārīgā informācija…………………………………………………1</t>
    </r>
  </si>
  <si>
    <r>
      <t>2.</t>
    </r>
    <r>
      <rPr>
        <sz val="7"/>
        <color theme="1"/>
        <rFont val="Times New Roman"/>
        <family val="1"/>
        <charset val="186"/>
      </rPr>
      <t xml:space="preserve">      </t>
    </r>
    <r>
      <rPr>
        <sz val="12"/>
        <color theme="1"/>
        <rFont val="Times New Roman"/>
        <family val="1"/>
        <charset val="186"/>
      </rPr>
      <t>Esošās situācijas analīze……………………………………………...2</t>
    </r>
  </si>
  <si>
    <r>
      <t>3.</t>
    </r>
    <r>
      <rPr>
        <sz val="7"/>
        <color theme="1"/>
        <rFont val="Times New Roman"/>
        <family val="1"/>
        <charset val="186"/>
      </rPr>
      <t xml:space="preserve">      </t>
    </r>
    <r>
      <rPr>
        <sz val="12"/>
        <color theme="1"/>
        <rFont val="Times New Roman"/>
        <family val="1"/>
        <charset val="186"/>
      </rPr>
      <t>Projekta atbalsta pasākumi un metodoloģija…………………………10</t>
    </r>
  </si>
  <si>
    <r>
      <t>4.</t>
    </r>
    <r>
      <rPr>
        <sz val="7"/>
        <color theme="1"/>
        <rFont val="Times New Roman"/>
        <family val="1"/>
        <charset val="186"/>
      </rPr>
      <t xml:space="preserve">      </t>
    </r>
    <r>
      <rPr>
        <sz val="12"/>
        <color theme="1"/>
        <rFont val="Times New Roman"/>
        <family val="1"/>
        <charset val="186"/>
      </rPr>
      <t>Vispārējās izglītības iestādes un mērķa grupa………………………..34</t>
    </r>
  </si>
  <si>
    <t>4.</t>
  </si>
  <si>
    <r>
      <t>5.</t>
    </r>
    <r>
      <rPr>
        <sz val="7"/>
        <color theme="1"/>
        <rFont val="Times New Roman"/>
        <family val="1"/>
        <charset val="186"/>
      </rPr>
      <t xml:space="preserve">      </t>
    </r>
    <r>
      <rPr>
        <sz val="12"/>
        <color theme="1"/>
        <rFont val="Times New Roman"/>
        <family val="1"/>
        <charset val="186"/>
      </rPr>
      <t>Budžets. ……………………….…………………………………..37</t>
    </r>
  </si>
  <si>
    <t>6.   Apliecinājums. ……………………….…………………………….38</t>
  </si>
  <si>
    <t>Pielikums</t>
  </si>
  <si>
    <t>Jelgavas pilsētas domes 24.08.2017. lēmumam Nr.___</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</si>
</sst>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0.0%"/>
  </numFmts>
  <fonts count="37">
    <font>
      <sz val="11"/>
      <color theme="1"/>
      <name val="Calibri"/>
      <family val="2"/>
      <charset val="186"/>
      <scheme val="minor"/>
    </font>
    <font>
      <sz val="11"/>
      <color theme="1"/>
      <name val="Calibri"/>
      <family val="2"/>
      <charset val="186"/>
      <scheme val="minor"/>
    </font>
    <font>
      <sz val="10"/>
      <name val="Arial"/>
      <family val="2"/>
      <charset val="186"/>
    </font>
    <font>
      <b/>
      <sz val="10"/>
      <name val="Arial"/>
      <family val="2"/>
      <charset val="186"/>
    </font>
    <font>
      <b/>
      <sz val="11"/>
      <color theme="1"/>
      <name val="Times New Roman"/>
      <family val="1"/>
      <charset val="186"/>
    </font>
    <font>
      <sz val="11"/>
      <color theme="1"/>
      <name val="Times New Roman"/>
      <family val="1"/>
      <charset val="186"/>
    </font>
    <font>
      <sz val="11"/>
      <color theme="1"/>
      <name val="Arial"/>
      <family val="2"/>
      <charset val="186"/>
    </font>
    <font>
      <sz val="10"/>
      <color theme="1"/>
      <name val="Arial"/>
      <family val="2"/>
      <charset val="186"/>
    </font>
    <font>
      <sz val="10"/>
      <color theme="1"/>
      <name val="Calibri"/>
      <family val="2"/>
      <charset val="186"/>
      <scheme val="minor"/>
    </font>
    <font>
      <i/>
      <sz val="10"/>
      <color theme="1"/>
      <name val="Arial"/>
      <family val="2"/>
      <charset val="186"/>
    </font>
    <font>
      <sz val="9"/>
      <color theme="1"/>
      <name val="Arial"/>
      <family val="2"/>
      <charset val="186"/>
    </font>
    <font>
      <i/>
      <sz val="11"/>
      <color theme="1"/>
      <name val="Arial"/>
      <family val="2"/>
      <charset val="186"/>
    </font>
    <font>
      <sz val="14"/>
      <color theme="1"/>
      <name val="Calibri"/>
      <family val="2"/>
      <charset val="186"/>
      <scheme val="minor"/>
    </font>
    <font>
      <sz val="14"/>
      <color theme="1"/>
      <name val="Arial"/>
      <family val="2"/>
      <charset val="186"/>
    </font>
    <font>
      <b/>
      <sz val="9"/>
      <name val="Arial"/>
      <family val="2"/>
      <charset val="186"/>
    </font>
    <font>
      <sz val="12"/>
      <color rgb="FF212121"/>
      <name val="Calibri"/>
      <family val="2"/>
      <charset val="186"/>
    </font>
    <font>
      <sz val="10"/>
      <color theme="1"/>
      <name val="Times New Roman"/>
      <family val="1"/>
      <charset val="186"/>
    </font>
    <font>
      <sz val="12"/>
      <name val="Times New Roman"/>
      <family val="1"/>
      <charset val="186"/>
    </font>
    <font>
      <sz val="10"/>
      <name val="Arial"/>
      <family val="2"/>
      <charset val="204"/>
    </font>
    <font>
      <sz val="10"/>
      <name val="Times New Roman"/>
      <family val="1"/>
      <charset val="186"/>
    </font>
    <font>
      <sz val="12"/>
      <color theme="1"/>
      <name val="Times New Roman"/>
      <family val="1"/>
      <charset val="186"/>
    </font>
    <font>
      <sz val="9"/>
      <name val="Times New Roman"/>
      <family val="1"/>
      <charset val="186"/>
    </font>
    <font>
      <sz val="9"/>
      <color theme="1"/>
      <name val="Calibri"/>
      <family val="2"/>
      <charset val="186"/>
      <scheme val="minor"/>
    </font>
    <font>
      <b/>
      <sz val="12"/>
      <color theme="1"/>
      <name val="Times New Roman"/>
      <family val="1"/>
      <charset val="186"/>
    </font>
    <font>
      <sz val="12"/>
      <color theme="1"/>
      <name val="Time new roman"/>
      <charset val="186"/>
    </font>
    <font>
      <sz val="9"/>
      <color theme="1"/>
      <name val="Times New Roman"/>
      <family val="1"/>
      <charset val="186"/>
    </font>
    <font>
      <i/>
      <sz val="9"/>
      <color theme="1"/>
      <name val="Times New Roman"/>
      <family val="1"/>
      <charset val="186"/>
    </font>
    <font>
      <i/>
      <sz val="9"/>
      <name val="Times New Roman"/>
      <family val="1"/>
      <charset val="186"/>
    </font>
    <font>
      <b/>
      <sz val="9"/>
      <color theme="1"/>
      <name val="Times New Roman"/>
      <family val="1"/>
      <charset val="186"/>
    </font>
    <font>
      <i/>
      <sz val="10"/>
      <color theme="1"/>
      <name val="Times New Roman"/>
      <family val="1"/>
      <charset val="186"/>
    </font>
    <font>
      <b/>
      <sz val="10"/>
      <color theme="1"/>
      <name val="Times New Roman"/>
      <family val="1"/>
      <charset val="186"/>
    </font>
    <font>
      <sz val="10"/>
      <color theme="1"/>
      <name val="Time new roman"/>
      <charset val="186"/>
    </font>
    <font>
      <i/>
      <sz val="12"/>
      <color theme="1"/>
      <name val="Times New Roman"/>
      <family val="1"/>
      <charset val="186"/>
    </font>
    <font>
      <sz val="7"/>
      <color theme="1"/>
      <name val="Times New Roman"/>
      <family val="1"/>
      <charset val="186"/>
    </font>
    <font>
      <sz val="14"/>
      <color theme="1"/>
      <name val="Times New Roman"/>
      <family val="1"/>
      <charset val="186"/>
    </font>
    <font>
      <b/>
      <sz val="16"/>
      <color theme="1"/>
      <name val="Times New Roman"/>
      <family val="1"/>
      <charset val="186"/>
    </font>
    <font>
      <sz val="16"/>
      <color theme="1"/>
      <name val="Times New Roman"/>
      <family val="1"/>
      <charset val="186"/>
    </font>
  </fonts>
  <fills count="1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bgColor indexed="64"/>
      </patternFill>
    </fill>
    <fill>
      <patternFill patternType="solid">
        <fgColor theme="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rgb="FF00B0F0"/>
        <bgColor indexed="64"/>
      </patternFill>
    </fill>
    <fill>
      <patternFill patternType="solid">
        <fgColor theme="0"/>
        <bgColor indexed="64"/>
      </patternFill>
    </fill>
    <fill>
      <patternFill patternType="solid">
        <fgColor theme="8" tint="0.59999389629810485"/>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ABABAB"/>
      </left>
      <right style="thin">
        <color rgb="FFABABAB"/>
      </right>
      <top style="thin">
        <color rgb="FFABABAB"/>
      </top>
      <bottom style="thin">
        <color rgb="FFABABAB"/>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352">
    <xf numFmtId="0" fontId="0" fillId="0" borderId="0" xfId="0"/>
    <xf numFmtId="0" fontId="3" fillId="0" borderId="0" xfId="0" applyFont="1"/>
    <xf numFmtId="0" fontId="0" fillId="2" borderId="1" xfId="0" applyFill="1" applyBorder="1"/>
    <xf numFmtId="0" fontId="0" fillId="3" borderId="1" xfId="0" applyFill="1" applyBorder="1"/>
    <xf numFmtId="0" fontId="0" fillId="4" borderId="1" xfId="0" applyFill="1" applyBorder="1"/>
    <xf numFmtId="0" fontId="0" fillId="5" borderId="1" xfId="0" applyFill="1" applyBorder="1"/>
    <xf numFmtId="0" fontId="0" fillId="6" borderId="1" xfId="0" applyFill="1" applyBorder="1"/>
    <xf numFmtId="0" fontId="0" fillId="7" borderId="1" xfId="0" applyFill="1" applyBorder="1"/>
    <xf numFmtId="0" fontId="0" fillId="8" borderId="1" xfId="0" applyFill="1" applyBorder="1"/>
    <xf numFmtId="0" fontId="0" fillId="9" borderId="1" xfId="0" applyFill="1" applyBorder="1"/>
    <xf numFmtId="0" fontId="0" fillId="10" borderId="1" xfId="0" applyFill="1" applyBorder="1"/>
    <xf numFmtId="0" fontId="0" fillId="0" borderId="1" xfId="0" applyBorder="1"/>
    <xf numFmtId="0" fontId="3" fillId="0" borderId="0" xfId="0" applyNumberFormat="1" applyFont="1" applyBorder="1"/>
    <xf numFmtId="0" fontId="0" fillId="11" borderId="1" xfId="0" applyFill="1" applyBorder="1"/>
    <xf numFmtId="0" fontId="0" fillId="12" borderId="1" xfId="0" applyFill="1" applyBorder="1"/>
    <xf numFmtId="0" fontId="7" fillId="0" borderId="0" xfId="0" applyFont="1" applyAlignment="1">
      <alignment vertical="center"/>
    </xf>
    <xf numFmtId="0" fontId="6" fillId="0" borderId="0" xfId="0" applyFont="1" applyAlignment="1" applyProtection="1">
      <alignment wrapText="1"/>
      <protection locked="0"/>
    </xf>
    <xf numFmtId="0" fontId="7" fillId="0" borderId="0" xfId="0" applyFont="1" applyProtection="1">
      <protection locked="0"/>
    </xf>
    <xf numFmtId="0" fontId="7" fillId="0" borderId="0" xfId="0" applyFont="1" applyAlignment="1" applyProtection="1">
      <protection locked="0"/>
    </xf>
    <xf numFmtId="0" fontId="7" fillId="0" borderId="0" xfId="0" applyFont="1" applyAlignment="1" applyProtection="1">
      <alignment wrapText="1"/>
      <protection locked="0"/>
    </xf>
    <xf numFmtId="0" fontId="7" fillId="0" borderId="0" xfId="0" applyFont="1" applyAlignment="1" applyProtection="1">
      <alignment horizontal="center" vertical="center"/>
      <protection locked="0"/>
    </xf>
    <xf numFmtId="0" fontId="7" fillId="0" borderId="0" xfId="0" applyFont="1" applyBorder="1" applyProtection="1">
      <protection locked="0"/>
    </xf>
    <xf numFmtId="0" fontId="0" fillId="0" borderId="0" xfId="0" applyAlignment="1" applyProtection="1">
      <alignment wrapText="1"/>
      <protection locked="0"/>
    </xf>
    <xf numFmtId="0" fontId="4" fillId="0" borderId="0" xfId="0" applyFont="1" applyBorder="1" applyAlignment="1" applyProtection="1">
      <alignment wrapText="1"/>
      <protection locked="0"/>
    </xf>
    <xf numFmtId="0" fontId="5" fillId="0" borderId="0" xfId="0" applyFont="1" applyAlignment="1" applyProtection="1">
      <alignment wrapText="1"/>
      <protection locked="0"/>
    </xf>
    <xf numFmtId="0" fontId="8" fillId="0" borderId="0" xfId="0" applyFont="1" applyAlignment="1" applyProtection="1">
      <alignment wrapText="1"/>
      <protection locked="0"/>
    </xf>
    <xf numFmtId="0" fontId="9" fillId="0" borderId="0" xfId="0" applyFont="1" applyAlignment="1" applyProtection="1">
      <alignment wrapText="1"/>
      <protection locked="0"/>
    </xf>
    <xf numFmtId="0" fontId="7" fillId="0" borderId="0" xfId="0" applyFont="1" applyAlignment="1" applyProtection="1">
      <alignment wrapText="1"/>
      <protection locked="0"/>
    </xf>
    <xf numFmtId="0" fontId="7" fillId="0" borderId="0" xfId="0" applyFont="1" applyAlignment="1" applyProtection="1">
      <alignment wrapText="1"/>
      <protection locked="0"/>
    </xf>
    <xf numFmtId="0" fontId="2" fillId="0" borderId="0" xfId="0" applyFont="1" applyAlignment="1">
      <alignment wrapText="1"/>
    </xf>
    <xf numFmtId="0" fontId="0" fillId="0" borderId="4" xfId="0" applyBorder="1" applyAlignment="1">
      <alignment wrapText="1"/>
    </xf>
    <xf numFmtId="0" fontId="0" fillId="0" borderId="0" xfId="0" applyAlignment="1">
      <alignment horizontal="center" wrapText="1"/>
    </xf>
    <xf numFmtId="0" fontId="8" fillId="2" borderId="1" xfId="0" applyFont="1" applyFill="1" applyBorder="1"/>
    <xf numFmtId="0" fontId="8" fillId="2" borderId="1" xfId="0" applyNumberFormat="1" applyFont="1" applyFill="1" applyBorder="1"/>
    <xf numFmtId="0" fontId="8" fillId="3" borderId="1" xfId="0" applyFont="1" applyFill="1" applyBorder="1"/>
    <xf numFmtId="0" fontId="8" fillId="3" borderId="1" xfId="0" applyNumberFormat="1" applyFont="1" applyFill="1" applyBorder="1"/>
    <xf numFmtId="0" fontId="8" fillId="4" borderId="1" xfId="0" applyFont="1" applyFill="1" applyBorder="1"/>
    <xf numFmtId="0" fontId="8" fillId="4" borderId="1" xfId="0" applyNumberFormat="1" applyFont="1" applyFill="1" applyBorder="1"/>
    <xf numFmtId="0" fontId="8" fillId="5" borderId="1" xfId="0" applyFont="1" applyFill="1" applyBorder="1"/>
    <xf numFmtId="0" fontId="8" fillId="5" borderId="1" xfId="0" applyNumberFormat="1" applyFont="1" applyFill="1" applyBorder="1"/>
    <xf numFmtId="0" fontId="8" fillId="6" borderId="1" xfId="0" applyFont="1" applyFill="1" applyBorder="1"/>
    <xf numFmtId="0" fontId="8" fillId="6" borderId="1" xfId="0" applyNumberFormat="1" applyFont="1" applyFill="1" applyBorder="1"/>
    <xf numFmtId="0" fontId="8" fillId="7" borderId="1" xfId="0" applyFont="1" applyFill="1" applyBorder="1"/>
    <xf numFmtId="0" fontId="8" fillId="7" borderId="1" xfId="0" applyNumberFormat="1" applyFont="1" applyFill="1" applyBorder="1"/>
    <xf numFmtId="0" fontId="8" fillId="8" borderId="1" xfId="0" applyFont="1" applyFill="1" applyBorder="1"/>
    <xf numFmtId="0" fontId="8" fillId="8" borderId="1" xfId="0" applyNumberFormat="1" applyFont="1" applyFill="1" applyBorder="1"/>
    <xf numFmtId="0" fontId="8" fillId="9" borderId="1" xfId="0" applyFont="1" applyFill="1" applyBorder="1"/>
    <xf numFmtId="0" fontId="8" fillId="9" borderId="1" xfId="0" applyNumberFormat="1" applyFont="1" applyFill="1" applyBorder="1"/>
    <xf numFmtId="0" fontId="8" fillId="10" borderId="1" xfId="0" applyFont="1" applyFill="1" applyBorder="1"/>
    <xf numFmtId="0" fontId="8" fillId="10" borderId="1" xfId="0" applyNumberFormat="1" applyFont="1" applyFill="1" applyBorder="1"/>
    <xf numFmtId="0" fontId="8" fillId="11" borderId="1" xfId="0" applyFont="1" applyFill="1" applyBorder="1"/>
    <xf numFmtId="0" fontId="8" fillId="11" borderId="1" xfId="0" applyNumberFormat="1" applyFont="1" applyFill="1" applyBorder="1"/>
    <xf numFmtId="0" fontId="8" fillId="12" borderId="1" xfId="0" applyFont="1" applyFill="1" applyBorder="1"/>
    <xf numFmtId="0" fontId="8" fillId="12" borderId="1" xfId="0" applyNumberFormat="1" applyFont="1" applyFill="1" applyBorder="1"/>
    <xf numFmtId="0" fontId="8" fillId="0" borderId="0" xfId="0" applyFont="1"/>
    <xf numFmtId="0" fontId="8" fillId="2" borderId="1" xfId="0" applyFont="1" applyFill="1" applyBorder="1" applyAlignment="1">
      <alignment wrapText="1"/>
    </xf>
    <xf numFmtId="0" fontId="8" fillId="3" borderId="1" xfId="0" applyFont="1" applyFill="1" applyBorder="1" applyAlignment="1">
      <alignment wrapText="1"/>
    </xf>
    <xf numFmtId="0" fontId="8" fillId="4" borderId="1" xfId="0" applyFont="1" applyFill="1" applyBorder="1" applyAlignment="1">
      <alignment wrapText="1"/>
    </xf>
    <xf numFmtId="0" fontId="8" fillId="5" borderId="1" xfId="0" applyFont="1" applyFill="1" applyBorder="1" applyAlignment="1">
      <alignment wrapText="1"/>
    </xf>
    <xf numFmtId="0" fontId="8" fillId="6" borderId="1" xfId="0" applyFont="1" applyFill="1" applyBorder="1" applyAlignment="1">
      <alignment wrapText="1"/>
    </xf>
    <xf numFmtId="0" fontId="8" fillId="7" borderId="1" xfId="0" applyFont="1" applyFill="1" applyBorder="1" applyAlignment="1">
      <alignment wrapText="1"/>
    </xf>
    <xf numFmtId="0" fontId="8" fillId="8" borderId="1" xfId="0" applyFont="1" applyFill="1" applyBorder="1" applyAlignment="1">
      <alignment wrapText="1"/>
    </xf>
    <xf numFmtId="0" fontId="8" fillId="9" borderId="1" xfId="0" applyFont="1" applyFill="1" applyBorder="1" applyAlignment="1">
      <alignment wrapText="1"/>
    </xf>
    <xf numFmtId="0" fontId="8" fillId="10" borderId="1" xfId="0" applyFont="1" applyFill="1" applyBorder="1" applyAlignment="1">
      <alignment wrapText="1"/>
    </xf>
    <xf numFmtId="0" fontId="8" fillId="11" borderId="1" xfId="0" applyFont="1" applyFill="1" applyBorder="1" applyAlignment="1">
      <alignment wrapText="1"/>
    </xf>
    <xf numFmtId="0" fontId="8" fillId="12" borderId="1" xfId="0" applyFont="1" applyFill="1" applyBorder="1" applyAlignment="1">
      <alignment wrapText="1"/>
    </xf>
    <xf numFmtId="0" fontId="0" fillId="0" borderId="4" xfId="0" applyBorder="1" applyAlignment="1">
      <alignment vertical="center" wrapText="1"/>
    </xf>
    <xf numFmtId="0" fontId="8" fillId="2" borderId="2" xfId="0" applyFont="1" applyFill="1" applyBorder="1" applyAlignment="1">
      <alignment wrapText="1"/>
    </xf>
    <xf numFmtId="0" fontId="8" fillId="2" borderId="2" xfId="0" applyFont="1" applyFill="1" applyBorder="1"/>
    <xf numFmtId="0" fontId="8" fillId="2" borderId="2" xfId="0" applyNumberFormat="1" applyFont="1" applyFill="1" applyBorder="1"/>
    <xf numFmtId="0" fontId="14" fillId="0" borderId="20" xfId="0" applyFont="1" applyBorder="1" applyAlignment="1">
      <alignment wrapText="1"/>
    </xf>
    <xf numFmtId="0" fontId="14" fillId="0" borderId="21" xfId="0" applyFont="1" applyBorder="1" applyAlignment="1">
      <alignment wrapText="1"/>
    </xf>
    <xf numFmtId="0" fontId="14" fillId="0" borderId="22" xfId="0" applyFont="1" applyBorder="1" applyAlignment="1">
      <alignment wrapText="1"/>
    </xf>
    <xf numFmtId="0" fontId="8" fillId="7" borderId="3" xfId="0" applyFont="1" applyFill="1" applyBorder="1"/>
    <xf numFmtId="0" fontId="8" fillId="7" borderId="3" xfId="0" applyFont="1" applyFill="1" applyBorder="1" applyAlignment="1">
      <alignment wrapText="1"/>
    </xf>
    <xf numFmtId="0" fontId="8" fillId="7" borderId="3" xfId="0" applyNumberFormat="1" applyFont="1" applyFill="1" applyBorder="1"/>
    <xf numFmtId="0" fontId="8" fillId="0" borderId="20" xfId="0" applyFont="1" applyBorder="1"/>
    <xf numFmtId="0" fontId="8" fillId="0" borderId="21" xfId="0" applyFont="1" applyBorder="1"/>
    <xf numFmtId="0" fontId="3" fillId="0" borderId="21" xfId="0" applyNumberFormat="1" applyFont="1" applyBorder="1"/>
    <xf numFmtId="0" fontId="3" fillId="0" borderId="22" xfId="0" applyNumberFormat="1" applyFont="1" applyBorder="1"/>
    <xf numFmtId="0" fontId="11" fillId="0" borderId="0" xfId="0" applyFont="1" applyAlignment="1" applyProtection="1">
      <alignment wrapText="1"/>
      <protection locked="0"/>
    </xf>
    <xf numFmtId="0" fontId="6" fillId="0" borderId="0" xfId="0" applyFont="1" applyAlignment="1" applyProtection="1">
      <alignment wrapText="1"/>
      <protection locked="0"/>
    </xf>
    <xf numFmtId="0" fontId="7" fillId="0" borderId="0" xfId="0" applyFont="1" applyAlignment="1" applyProtection="1">
      <alignment wrapText="1"/>
      <protection locked="0"/>
    </xf>
    <xf numFmtId="0" fontId="6" fillId="0" borderId="0" xfId="0" applyFont="1" applyBorder="1" applyAlignment="1" applyProtection="1">
      <alignment wrapText="1"/>
      <protection locked="0"/>
    </xf>
    <xf numFmtId="0" fontId="0" fillId="0" borderId="0" xfId="0" applyAlignment="1" applyProtection="1">
      <alignment wrapText="1"/>
      <protection locked="0"/>
    </xf>
    <xf numFmtId="0" fontId="7" fillId="0" borderId="0" xfId="0" applyFont="1" applyAlignment="1" applyProtection="1">
      <alignment wrapText="1"/>
      <protection locked="0"/>
    </xf>
    <xf numFmtId="9" fontId="7" fillId="0" borderId="0" xfId="0" applyNumberFormat="1" applyFont="1" applyAlignment="1" applyProtection="1">
      <alignment wrapText="1"/>
      <protection locked="0"/>
    </xf>
    <xf numFmtId="0" fontId="0" fillId="0" borderId="0" xfId="0" applyProtection="1"/>
    <xf numFmtId="0" fontId="12" fillId="0" borderId="0" xfId="0" applyFont="1" applyAlignment="1" applyProtection="1">
      <alignment wrapText="1"/>
    </xf>
    <xf numFmtId="0" fontId="13" fillId="0" borderId="0" xfId="0" applyFont="1" applyProtection="1"/>
    <xf numFmtId="0" fontId="12" fillId="0" borderId="0" xfId="0" applyFont="1" applyProtection="1"/>
    <xf numFmtId="0" fontId="0" fillId="0" borderId="0" xfId="0" applyAlignment="1" applyProtection="1">
      <alignment horizontal="left"/>
    </xf>
    <xf numFmtId="0" fontId="15" fillId="0" borderId="0" xfId="0" applyFont="1" applyAlignment="1" applyProtection="1">
      <alignment vertical="center"/>
      <protection locked="0"/>
    </xf>
    <xf numFmtId="0" fontId="16" fillId="0" borderId="0" xfId="0" applyFont="1" applyAlignment="1" applyProtection="1">
      <alignment wrapText="1"/>
      <protection locked="0"/>
    </xf>
    <xf numFmtId="0" fontId="7" fillId="0" borderId="0" xfId="0" applyFont="1" applyAlignment="1" applyProtection="1">
      <alignment wrapText="1"/>
      <protection locked="0"/>
    </xf>
    <xf numFmtId="0" fontId="0" fillId="0" borderId="0" xfId="0" applyAlignment="1" applyProtection="1">
      <alignment wrapText="1"/>
      <protection locked="0"/>
    </xf>
    <xf numFmtId="0" fontId="7" fillId="0" borderId="0" xfId="0" applyFont="1" applyAlignment="1" applyProtection="1">
      <alignment horizontal="left" vertical="top"/>
      <protection locked="0"/>
    </xf>
    <xf numFmtId="0" fontId="7" fillId="0" borderId="0" xfId="0" applyFont="1" applyAlignment="1" applyProtection="1">
      <alignment vertical="top" wrapText="1"/>
      <protection locked="0"/>
    </xf>
    <xf numFmtId="0" fontId="7" fillId="0" borderId="0" xfId="0" applyFont="1" applyAlignment="1" applyProtection="1">
      <alignment horizontal="left" vertical="top" wrapText="1"/>
      <protection locked="0"/>
    </xf>
    <xf numFmtId="0" fontId="7" fillId="0" borderId="0" xfId="0" applyFont="1" applyAlignment="1" applyProtection="1">
      <alignment wrapText="1"/>
      <protection locked="0"/>
    </xf>
    <xf numFmtId="0" fontId="8" fillId="0" borderId="0" xfId="0" applyFont="1" applyAlignment="1" applyProtection="1">
      <alignment vertical="top" wrapText="1"/>
      <protection locked="0"/>
    </xf>
    <xf numFmtId="0" fontId="7" fillId="0" borderId="0" xfId="0" applyFont="1" applyAlignment="1" applyProtection="1">
      <alignment wrapText="1"/>
      <protection locked="0"/>
    </xf>
    <xf numFmtId="0" fontId="0" fillId="0" borderId="0" xfId="0" applyAlignment="1" applyProtection="1">
      <alignment vertical="top" wrapText="1"/>
      <protection locked="0"/>
    </xf>
    <xf numFmtId="0" fontId="18" fillId="0" borderId="0" xfId="0" applyFont="1" applyBorder="1" applyAlignment="1" applyProtection="1">
      <alignment horizontal="left" vertical="top" wrapText="1"/>
      <protection locked="0"/>
    </xf>
    <xf numFmtId="1" fontId="20" fillId="0" borderId="37" xfId="0" applyNumberFormat="1" applyFont="1" applyBorder="1" applyAlignment="1" applyProtection="1">
      <alignment horizontal="center" wrapText="1"/>
      <protection locked="0"/>
    </xf>
    <xf numFmtId="9" fontId="20" fillId="14" borderId="35" xfId="1" applyFont="1" applyFill="1" applyBorder="1" applyAlignment="1" applyProtection="1">
      <alignment horizontal="center" wrapText="1"/>
    </xf>
    <xf numFmtId="1" fontId="20" fillId="0" borderId="34" xfId="1" applyNumberFormat="1" applyFont="1" applyBorder="1" applyAlignment="1" applyProtection="1">
      <alignment horizontal="center" wrapText="1"/>
      <protection locked="0"/>
    </xf>
    <xf numFmtId="0" fontId="20" fillId="0" borderId="38" xfId="0" applyFont="1" applyBorder="1" applyAlignment="1" applyProtection="1">
      <alignment wrapText="1"/>
      <protection locked="0"/>
    </xf>
    <xf numFmtId="0" fontId="20" fillId="0" borderId="0" xfId="0" applyFont="1" applyAlignment="1" applyProtection="1">
      <alignment wrapText="1"/>
      <protection locked="0"/>
    </xf>
    <xf numFmtId="0" fontId="20" fillId="0" borderId="39" xfId="0" applyFont="1" applyBorder="1" applyAlignment="1" applyProtection="1">
      <alignment wrapText="1"/>
      <protection locked="0"/>
    </xf>
    <xf numFmtId="0" fontId="20" fillId="0" borderId="19" xfId="0" applyFont="1" applyBorder="1" applyAlignment="1" applyProtection="1">
      <alignment horizontal="center" wrapText="1"/>
      <protection locked="0"/>
    </xf>
    <xf numFmtId="0" fontId="20" fillId="0" borderId="9" xfId="0" applyFont="1" applyBorder="1" applyAlignment="1" applyProtection="1">
      <alignment horizontal="center" wrapText="1"/>
      <protection locked="0"/>
    </xf>
    <xf numFmtId="9" fontId="20" fillId="14" borderId="10" xfId="1" applyNumberFormat="1" applyFont="1" applyFill="1" applyBorder="1" applyAlignment="1" applyProtection="1">
      <alignment horizontal="center" wrapText="1"/>
    </xf>
    <xf numFmtId="165" fontId="20" fillId="14" borderId="10" xfId="1" applyNumberFormat="1" applyFont="1" applyFill="1" applyBorder="1" applyAlignment="1" applyProtection="1">
      <alignment horizontal="center" wrapText="1"/>
    </xf>
    <xf numFmtId="0" fontId="17" fillId="0" borderId="33" xfId="0" applyFont="1" applyBorder="1" applyAlignment="1" applyProtection="1">
      <alignment wrapText="1"/>
      <protection locked="0"/>
    </xf>
    <xf numFmtId="0" fontId="20" fillId="0" borderId="36" xfId="0" applyFont="1" applyBorder="1" applyAlignment="1" applyProtection="1">
      <alignment horizontal="center" wrapText="1"/>
      <protection locked="0"/>
    </xf>
    <xf numFmtId="0" fontId="20" fillId="0" borderId="22" xfId="0" applyFont="1" applyBorder="1" applyAlignment="1" applyProtection="1">
      <alignment horizontal="center" wrapText="1"/>
      <protection locked="0"/>
    </xf>
    <xf numFmtId="0" fontId="20" fillId="0" borderId="20" xfId="0" applyFont="1" applyBorder="1" applyAlignment="1" applyProtection="1">
      <alignment horizontal="center" wrapText="1"/>
      <protection locked="0"/>
    </xf>
    <xf numFmtId="0" fontId="6" fillId="0" borderId="0" xfId="0" applyFont="1" applyAlignment="1" applyProtection="1">
      <alignment wrapText="1"/>
      <protection locked="0"/>
    </xf>
    <xf numFmtId="0" fontId="12" fillId="0" borderId="0" xfId="0" applyFont="1" applyAlignment="1" applyProtection="1">
      <alignment wrapText="1"/>
    </xf>
    <xf numFmtId="0" fontId="21" fillId="13" borderId="1" xfId="0" applyFont="1" applyFill="1" applyBorder="1" applyAlignment="1" applyProtection="1">
      <alignment horizontal="left" vertical="center" wrapText="1"/>
      <protection locked="0"/>
    </xf>
    <xf numFmtId="0" fontId="22" fillId="0" borderId="0" xfId="0" applyFont="1" applyAlignment="1" applyProtection="1">
      <alignment wrapText="1"/>
      <protection locked="0"/>
    </xf>
    <xf numFmtId="0" fontId="22" fillId="0" borderId="0" xfId="0" applyFont="1" applyAlignment="1" applyProtection="1">
      <alignment horizontal="left" vertical="top" wrapText="1"/>
      <protection locked="0"/>
    </xf>
    <xf numFmtId="0" fontId="21" fillId="0" borderId="1" xfId="0" applyFont="1" applyBorder="1" applyAlignment="1" applyProtection="1">
      <alignment horizontal="center" vertical="top" wrapText="1"/>
      <protection locked="0"/>
    </xf>
    <xf numFmtId="0" fontId="10" fillId="0" borderId="0" xfId="0" applyFont="1" applyBorder="1" applyAlignment="1" applyProtection="1">
      <alignment horizontal="left" vertical="top" wrapText="1"/>
      <protection locked="0"/>
    </xf>
    <xf numFmtId="0" fontId="10" fillId="0" borderId="26" xfId="0" applyFont="1" applyBorder="1" applyAlignment="1" applyProtection="1">
      <alignment horizontal="left" vertical="top" wrapText="1"/>
      <protection locked="0"/>
    </xf>
    <xf numFmtId="0" fontId="5" fillId="0" borderId="0" xfId="0" applyFont="1" applyBorder="1" applyAlignment="1" applyProtection="1">
      <alignment wrapText="1"/>
      <protection locked="0"/>
    </xf>
    <xf numFmtId="0" fontId="21" fillId="0" borderId="1" xfId="0" applyFont="1" applyBorder="1" applyAlignment="1" applyProtection="1">
      <alignment horizontal="left" vertical="top" wrapText="1"/>
      <protection locked="0"/>
    </xf>
    <xf numFmtId="0" fontId="21" fillId="0" borderId="17" xfId="0" applyFont="1" applyBorder="1" applyAlignment="1" applyProtection="1">
      <alignment horizontal="left" vertical="top" wrapText="1"/>
      <protection locked="0"/>
    </xf>
    <xf numFmtId="0" fontId="21" fillId="0" borderId="0" xfId="0" applyFont="1" applyAlignment="1">
      <alignment horizontal="left" vertical="top" wrapText="1"/>
    </xf>
    <xf numFmtId="49" fontId="21" fillId="0" borderId="1" xfId="0" applyNumberFormat="1" applyFont="1" applyBorder="1" applyAlignment="1" applyProtection="1">
      <alignment horizontal="left" vertical="top" wrapText="1"/>
      <protection locked="0"/>
    </xf>
    <xf numFmtId="16" fontId="21" fillId="0" borderId="1" xfId="0" applyNumberFormat="1" applyFont="1" applyBorder="1" applyAlignment="1" applyProtection="1">
      <alignment horizontal="left" vertical="top" wrapText="1"/>
      <protection locked="0"/>
    </xf>
    <xf numFmtId="0" fontId="25" fillId="0" borderId="1" xfId="0" applyFont="1" applyBorder="1" applyAlignment="1" applyProtection="1">
      <alignment horizontal="left" vertical="top" wrapText="1"/>
      <protection locked="0"/>
    </xf>
    <xf numFmtId="0" fontId="21" fillId="0" borderId="1" xfId="0" applyFont="1" applyFill="1" applyBorder="1" applyAlignment="1" applyProtection="1">
      <alignment horizontal="left" vertical="top" wrapText="1"/>
      <protection locked="0"/>
    </xf>
    <xf numFmtId="0" fontId="21" fillId="0" borderId="1" xfId="0" applyFont="1" applyBorder="1" applyAlignment="1" applyProtection="1">
      <alignment horizontal="left" vertical="center" wrapText="1"/>
      <protection locked="0"/>
    </xf>
    <xf numFmtId="0" fontId="21" fillId="0" borderId="3" xfId="0" applyFont="1" applyBorder="1" applyAlignment="1" applyProtection="1">
      <alignment horizontal="left" vertical="top" wrapText="1"/>
      <protection locked="0"/>
    </xf>
    <xf numFmtId="0" fontId="21" fillId="0" borderId="2" xfId="0" applyFont="1" applyBorder="1" applyAlignment="1" applyProtection="1">
      <alignment horizontal="left" vertical="top" wrapText="1"/>
      <protection locked="0"/>
    </xf>
    <xf numFmtId="0" fontId="25" fillId="0" borderId="1" xfId="0" applyFont="1" applyBorder="1" applyAlignment="1" applyProtection="1">
      <alignment vertical="top" wrapText="1"/>
      <protection locked="0"/>
    </xf>
    <xf numFmtId="0" fontId="21" fillId="0" borderId="1" xfId="0" applyFont="1" applyBorder="1" applyAlignment="1">
      <alignment horizontal="left" vertical="top" wrapText="1"/>
    </xf>
    <xf numFmtId="0" fontId="25" fillId="0" borderId="0" xfId="0" applyFont="1" applyBorder="1" applyAlignment="1" applyProtection="1">
      <alignment horizontal="center" vertical="center" textRotation="90" wrapText="1"/>
      <protection locked="0"/>
    </xf>
    <xf numFmtId="0" fontId="25" fillId="0" borderId="1" xfId="0" applyFont="1" applyBorder="1" applyAlignment="1" applyProtection="1">
      <alignment horizontal="center" vertical="top" wrapText="1"/>
      <protection locked="0"/>
    </xf>
    <xf numFmtId="0" fontId="25" fillId="0" borderId="0" xfId="0" applyFont="1" applyAlignment="1" applyProtection="1">
      <alignment vertical="top" wrapText="1"/>
      <protection locked="0"/>
    </xf>
    <xf numFmtId="0" fontId="25" fillId="0" borderId="0" xfId="0" applyFont="1" applyAlignment="1" applyProtection="1">
      <alignment wrapText="1"/>
      <protection locked="0"/>
    </xf>
    <xf numFmtId="0" fontId="25" fillId="0" borderId="1" xfId="0" applyFont="1" applyBorder="1" applyAlignment="1" applyProtection="1">
      <alignment horizontal="center" vertical="center" wrapText="1"/>
      <protection locked="0"/>
    </xf>
    <xf numFmtId="0" fontId="21" fillId="0" borderId="1" xfId="0" applyFont="1" applyBorder="1" applyAlignment="1" applyProtection="1">
      <alignment vertical="top" wrapText="1"/>
      <protection locked="0"/>
    </xf>
    <xf numFmtId="49" fontId="21" fillId="0" borderId="1" xfId="0" applyNumberFormat="1" applyFont="1" applyBorder="1" applyAlignment="1" applyProtection="1">
      <alignment horizontal="center" vertical="top" wrapText="1"/>
      <protection locked="0"/>
    </xf>
    <xf numFmtId="0" fontId="26" fillId="0" borderId="0" xfId="0" applyFont="1" applyAlignment="1" applyProtection="1">
      <alignment horizontal="left" vertical="center"/>
      <protection locked="0"/>
    </xf>
    <xf numFmtId="0" fontId="26" fillId="0" borderId="0" xfId="0" applyFont="1" applyAlignment="1" applyProtection="1">
      <alignment vertical="top"/>
      <protection locked="0"/>
    </xf>
    <xf numFmtId="0" fontId="27" fillId="0" borderId="1" xfId="0" applyFont="1" applyBorder="1" applyAlignment="1" applyProtection="1">
      <alignment vertical="top" wrapText="1"/>
      <protection locked="0"/>
    </xf>
    <xf numFmtId="0" fontId="26" fillId="0" borderId="0" xfId="0" applyFont="1" applyAlignment="1" applyProtection="1">
      <alignment horizontal="left" vertical="top"/>
      <protection locked="0"/>
    </xf>
    <xf numFmtId="0" fontId="5" fillId="0" borderId="0" xfId="0" applyFont="1"/>
    <xf numFmtId="0" fontId="25" fillId="0" borderId="26" xfId="0" applyFont="1" applyBorder="1" applyAlignment="1" applyProtection="1">
      <alignment wrapText="1"/>
      <protection locked="0"/>
    </xf>
    <xf numFmtId="0" fontId="25" fillId="0" borderId="0" xfId="0" applyFont="1" applyBorder="1" applyAlignment="1" applyProtection="1">
      <alignment wrapText="1"/>
      <protection locked="0"/>
    </xf>
    <xf numFmtId="0" fontId="16" fillId="0" borderId="0" xfId="0" applyFont="1" applyProtection="1">
      <protection locked="0"/>
    </xf>
    <xf numFmtId="0" fontId="30" fillId="0" borderId="1" xfId="0" applyFont="1" applyBorder="1" applyAlignment="1" applyProtection="1">
      <alignment horizontal="center" vertical="top" wrapText="1"/>
      <protection locked="0"/>
    </xf>
    <xf numFmtId="0" fontId="16" fillId="13" borderId="1" xfId="0" applyFont="1" applyFill="1" applyBorder="1" applyAlignment="1" applyProtection="1">
      <alignment horizontal="left" vertical="top" wrapText="1"/>
      <protection locked="0"/>
    </xf>
    <xf numFmtId="0" fontId="16" fillId="0" borderId="1" xfId="0" applyFont="1" applyBorder="1" applyAlignment="1" applyProtection="1">
      <alignment vertical="top" wrapText="1"/>
      <protection locked="0"/>
    </xf>
    <xf numFmtId="0" fontId="30" fillId="0" borderId="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0" xfId="0" applyFont="1" applyBorder="1" applyAlignment="1" applyProtection="1">
      <alignment wrapText="1"/>
      <protection locked="0"/>
    </xf>
    <xf numFmtId="0" fontId="29"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0" fontId="24" fillId="0" borderId="0" xfId="0" applyFont="1" applyAlignment="1" applyProtection="1">
      <alignment wrapText="1"/>
      <protection locked="0"/>
    </xf>
    <xf numFmtId="0" fontId="31" fillId="0" borderId="0" xfId="0" applyFont="1" applyAlignment="1" applyProtection="1">
      <alignment wrapText="1"/>
      <protection locked="0"/>
    </xf>
    <xf numFmtId="0" fontId="20" fillId="0" borderId="0" xfId="0" applyFont="1" applyProtection="1">
      <protection locked="0"/>
    </xf>
    <xf numFmtId="0" fontId="30" fillId="0" borderId="1" xfId="0" applyFont="1" applyBorder="1" applyAlignment="1" applyProtection="1">
      <alignment horizontal="center" vertical="center" wrapText="1"/>
      <protection locked="0"/>
    </xf>
    <xf numFmtId="0" fontId="28" fillId="0" borderId="1" xfId="0" applyFont="1" applyBorder="1" applyAlignment="1">
      <alignment horizontal="center" wrapText="1"/>
    </xf>
    <xf numFmtId="1" fontId="20" fillId="0" borderId="48" xfId="0" applyNumberFormat="1" applyFont="1" applyBorder="1" applyAlignment="1" applyProtection="1">
      <alignment horizontal="center" wrapText="1"/>
      <protection locked="0"/>
    </xf>
    <xf numFmtId="0" fontId="20" fillId="0" borderId="15" xfId="0" applyFont="1" applyBorder="1" applyAlignment="1" applyProtection="1">
      <alignment wrapText="1"/>
      <protection locked="0"/>
    </xf>
    <xf numFmtId="0" fontId="20" fillId="0" borderId="49" xfId="0" applyFont="1" applyBorder="1" applyAlignment="1" applyProtection="1">
      <alignment wrapText="1"/>
      <protection locked="0"/>
    </xf>
    <xf numFmtId="0" fontId="23" fillId="0" borderId="0" xfId="0" applyFont="1" applyBorder="1" applyAlignment="1" applyProtection="1">
      <alignment wrapText="1"/>
      <protection locked="0"/>
    </xf>
    <xf numFmtId="0" fontId="32" fillId="0" borderId="0" xfId="0" applyFont="1" applyAlignment="1" applyProtection="1">
      <alignment horizontal="left" vertical="center"/>
      <protection locked="0"/>
    </xf>
    <xf numFmtId="1" fontId="20" fillId="0" borderId="0" xfId="0" applyNumberFormat="1" applyFont="1" applyAlignment="1" applyProtection="1">
      <alignment wrapText="1"/>
      <protection locked="0"/>
    </xf>
    <xf numFmtId="9" fontId="20" fillId="0" borderId="0" xfId="0" applyNumberFormat="1" applyFont="1" applyAlignment="1" applyProtection="1">
      <alignment wrapText="1"/>
      <protection locked="0"/>
    </xf>
    <xf numFmtId="0" fontId="20" fillId="0" borderId="0" xfId="0" applyFont="1"/>
    <xf numFmtId="0" fontId="16" fillId="0" borderId="0" xfId="0" applyFont="1"/>
    <xf numFmtId="0" fontId="23" fillId="0" borderId="32" xfId="0" applyFont="1" applyBorder="1"/>
    <xf numFmtId="0" fontId="23" fillId="0" borderId="0" xfId="0" applyFont="1"/>
    <xf numFmtId="0" fontId="20" fillId="0" borderId="0" xfId="0" applyFont="1" applyBorder="1"/>
    <xf numFmtId="0" fontId="20" fillId="0" borderId="32" xfId="0" applyFont="1" applyBorder="1"/>
    <xf numFmtId="0" fontId="20" fillId="0" borderId="0" xfId="0" applyFont="1" applyAlignment="1">
      <alignment vertical="center"/>
    </xf>
    <xf numFmtId="0" fontId="6" fillId="0" borderId="0" xfId="0" applyFont="1" applyAlignment="1" applyProtection="1">
      <alignment wrapText="1"/>
      <protection locked="0"/>
    </xf>
    <xf numFmtId="0" fontId="23" fillId="0" borderId="1" xfId="0" applyFont="1" applyBorder="1" applyAlignment="1" applyProtection="1">
      <alignment horizontal="left" wrapText="1"/>
      <protection locked="0"/>
    </xf>
    <xf numFmtId="0" fontId="20" fillId="0" borderId="1" xfId="0" applyFont="1" applyBorder="1" applyAlignment="1" applyProtection="1">
      <alignment horizontal="left" wrapText="1"/>
      <protection locked="0"/>
    </xf>
    <xf numFmtId="0" fontId="23" fillId="0" borderId="0" xfId="0" applyFont="1" applyAlignment="1" applyProtection="1">
      <alignment wrapText="1"/>
      <protection locked="0"/>
    </xf>
    <xf numFmtId="0" fontId="20" fillId="0" borderId="1" xfId="0" applyFont="1" applyBorder="1" applyAlignment="1" applyProtection="1">
      <alignment wrapText="1"/>
      <protection locked="0"/>
    </xf>
    <xf numFmtId="0" fontId="23" fillId="0" borderId="1" xfId="0" applyFont="1" applyBorder="1" applyAlignment="1" applyProtection="1">
      <alignment wrapText="1"/>
      <protection locked="0"/>
    </xf>
    <xf numFmtId="0" fontId="23" fillId="0" borderId="1" xfId="0" applyFont="1" applyBorder="1" applyAlignment="1" applyProtection="1">
      <alignment horizontal="center" wrapText="1"/>
      <protection locked="0"/>
    </xf>
    <xf numFmtId="0" fontId="20" fillId="0" borderId="1" xfId="0" applyFont="1" applyBorder="1" applyAlignment="1" applyProtection="1">
      <alignment horizontal="center" wrapText="1"/>
      <protection locked="0"/>
    </xf>
    <xf numFmtId="0" fontId="20" fillId="0" borderId="0" xfId="0" applyFont="1" applyBorder="1" applyAlignment="1" applyProtection="1">
      <alignment wrapText="1"/>
      <protection locked="0"/>
    </xf>
    <xf numFmtId="164" fontId="20" fillId="14" borderId="1" xfId="2" applyFont="1" applyFill="1" applyBorder="1" applyAlignment="1" applyProtection="1">
      <alignment horizontal="center" wrapText="1"/>
      <protection hidden="1"/>
    </xf>
    <xf numFmtId="0" fontId="20" fillId="14" borderId="1" xfId="0" applyFont="1" applyFill="1" applyBorder="1" applyAlignment="1" applyProtection="1">
      <alignment horizontal="right" wrapText="1"/>
      <protection hidden="1"/>
    </xf>
    <xf numFmtId="0" fontId="23" fillId="0" borderId="0" xfId="0" applyFont="1" applyAlignment="1" applyProtection="1">
      <alignment vertical="center" wrapText="1"/>
      <protection locked="0"/>
    </xf>
    <xf numFmtId="0" fontId="21" fillId="0" borderId="44" xfId="0" applyFont="1" applyBorder="1" applyAlignment="1" applyProtection="1">
      <alignment vertical="center" textRotation="90" wrapText="1"/>
      <protection locked="0"/>
    </xf>
    <xf numFmtId="0" fontId="25" fillId="0" borderId="1" xfId="0" applyFont="1" applyBorder="1" applyAlignment="1">
      <alignment horizontal="left" vertical="center" wrapText="1"/>
    </xf>
    <xf numFmtId="0" fontId="25" fillId="0" borderId="1" xfId="0" applyFont="1" applyBorder="1" applyAlignment="1" applyProtection="1">
      <alignment horizontal="left" vertical="center" wrapText="1"/>
      <protection locked="0"/>
    </xf>
    <xf numFmtId="0" fontId="25" fillId="0" borderId="0" xfId="0" applyFont="1" applyBorder="1" applyAlignment="1">
      <alignment horizontal="left" vertical="center" wrapText="1"/>
    </xf>
    <xf numFmtId="0" fontId="25" fillId="0" borderId="0" xfId="0" applyFont="1" applyBorder="1" applyAlignment="1" applyProtection="1">
      <alignment horizontal="left" vertical="center" wrapText="1"/>
      <protection locked="0"/>
    </xf>
    <xf numFmtId="0" fontId="25" fillId="0" borderId="0" xfId="0" applyFont="1" applyBorder="1" applyAlignment="1">
      <alignment horizontal="left" vertical="top" wrapText="1"/>
    </xf>
    <xf numFmtId="0" fontId="23" fillId="0" borderId="0" xfId="0" applyFont="1" applyAlignment="1">
      <alignment horizontal="center" vertical="center"/>
    </xf>
    <xf numFmtId="0" fontId="20" fillId="0" borderId="0" xfId="0" applyFont="1" applyAlignment="1">
      <alignment horizontal="center" vertical="center"/>
    </xf>
    <xf numFmtId="0" fontId="20" fillId="0" borderId="0" xfId="0" applyFont="1" applyAlignment="1">
      <alignment horizontal="justify" vertical="center"/>
    </xf>
    <xf numFmtId="0" fontId="0" fillId="0" borderId="0" xfId="0" applyAlignment="1" applyProtection="1">
      <alignment horizontal="center"/>
    </xf>
    <xf numFmtId="0" fontId="34" fillId="0" borderId="0" xfId="0" applyFont="1" applyAlignment="1" applyProtection="1">
      <alignment horizontal="left"/>
    </xf>
    <xf numFmtId="0" fontId="34" fillId="0" borderId="0" xfId="0" applyFont="1" applyProtection="1"/>
    <xf numFmtId="0" fontId="34" fillId="0" borderId="0" xfId="0" applyFont="1" applyAlignment="1" applyProtection="1">
      <alignment horizontal="center"/>
    </xf>
    <xf numFmtId="0" fontId="36" fillId="0" borderId="0" xfId="0" applyFont="1" applyAlignment="1" applyProtection="1">
      <alignment horizontal="left"/>
    </xf>
    <xf numFmtId="0" fontId="35" fillId="0" borderId="0" xfId="0" applyFont="1" applyBorder="1" applyAlignment="1" applyProtection="1">
      <alignment wrapText="1"/>
    </xf>
    <xf numFmtId="0" fontId="36" fillId="0" borderId="0" xfId="0" applyFont="1" applyBorder="1" applyAlignment="1" applyProtection="1">
      <alignment wrapText="1"/>
    </xf>
    <xf numFmtId="0" fontId="36" fillId="0" borderId="0" xfId="0" applyFont="1" applyBorder="1" applyAlignment="1" applyProtection="1">
      <alignment horizontal="center" wrapText="1"/>
    </xf>
    <xf numFmtId="0" fontId="36" fillId="0" borderId="0" xfId="0" applyFont="1" applyAlignment="1" applyProtection="1">
      <alignment horizontal="center" wrapText="1"/>
    </xf>
    <xf numFmtId="0" fontId="36" fillId="0" borderId="0" xfId="0" applyFont="1" applyAlignment="1" applyProtection="1">
      <alignment wrapText="1"/>
    </xf>
    <xf numFmtId="0" fontId="35" fillId="14" borderId="1" xfId="0" applyFont="1" applyFill="1" applyBorder="1" applyAlignment="1" applyProtection="1">
      <alignment horizontal="center" vertical="center" wrapText="1"/>
    </xf>
    <xf numFmtId="0" fontId="35" fillId="14" borderId="10" xfId="0" applyFont="1" applyFill="1" applyBorder="1" applyAlignment="1" applyProtection="1">
      <alignment horizontal="center" vertical="center" wrapText="1"/>
    </xf>
    <xf numFmtId="0" fontId="36" fillId="14" borderId="9" xfId="0" applyFont="1" applyFill="1" applyBorder="1" applyAlignment="1" applyProtection="1">
      <alignment horizontal="center" wrapText="1"/>
    </xf>
    <xf numFmtId="0" fontId="36" fillId="14" borderId="1" xfId="0" applyFont="1" applyFill="1" applyBorder="1" applyAlignment="1" applyProtection="1">
      <alignment wrapText="1"/>
    </xf>
    <xf numFmtId="0" fontId="36" fillId="14" borderId="1" xfId="0" applyFont="1" applyFill="1" applyBorder="1" applyAlignment="1" applyProtection="1">
      <alignment horizontal="center" wrapText="1"/>
    </xf>
    <xf numFmtId="0" fontId="36" fillId="14" borderId="10" xfId="0" applyFont="1" applyFill="1" applyBorder="1" applyAlignment="1" applyProtection="1">
      <alignment horizontal="center" wrapText="1"/>
    </xf>
    <xf numFmtId="0" fontId="36" fillId="0" borderId="9" xfId="0" applyFont="1" applyBorder="1" applyAlignment="1" applyProtection="1">
      <alignment horizontal="center" wrapText="1"/>
    </xf>
    <xf numFmtId="0" fontId="36" fillId="0" borderId="1" xfId="0" applyFont="1" applyBorder="1" applyAlignment="1" applyProtection="1">
      <alignment wrapText="1"/>
    </xf>
    <xf numFmtId="0" fontId="36" fillId="0" borderId="1" xfId="0" applyFont="1" applyBorder="1" applyAlignment="1" applyProtection="1">
      <alignment vertical="center" wrapText="1"/>
    </xf>
    <xf numFmtId="0" fontId="36" fillId="0" borderId="1" xfId="0" applyFont="1" applyBorder="1" applyAlignment="1" applyProtection="1">
      <alignment horizontal="center" wrapText="1"/>
      <protection locked="0"/>
    </xf>
    <xf numFmtId="0" fontId="36" fillId="0" borderId="10" xfId="0" applyFont="1" applyBorder="1" applyAlignment="1" applyProtection="1">
      <alignment horizontal="center" wrapText="1"/>
      <protection locked="0"/>
    </xf>
    <xf numFmtId="0" fontId="35" fillId="14" borderId="11" xfId="0" applyFont="1" applyFill="1" applyBorder="1" applyAlignment="1" applyProtection="1">
      <alignment horizontal="center" wrapText="1"/>
    </xf>
    <xf numFmtId="0" fontId="35" fillId="14" borderId="12" xfId="0" applyFont="1" applyFill="1" applyBorder="1" applyAlignment="1" applyProtection="1">
      <alignment wrapText="1"/>
    </xf>
    <xf numFmtId="0" fontId="35" fillId="14" borderId="12" xfId="0" applyFont="1" applyFill="1" applyBorder="1" applyAlignment="1" applyProtection="1">
      <alignment horizontal="center" wrapText="1"/>
    </xf>
    <xf numFmtId="0" fontId="35" fillId="14" borderId="13" xfId="0" applyFont="1" applyFill="1" applyBorder="1" applyAlignment="1" applyProtection="1">
      <alignment horizontal="center" wrapText="1"/>
    </xf>
    <xf numFmtId="0" fontId="36" fillId="0" borderId="0" xfId="0" applyFont="1" applyProtection="1"/>
    <xf numFmtId="0" fontId="36" fillId="0" borderId="0" xfId="0" applyFont="1" applyAlignment="1" applyProtection="1">
      <alignment horizontal="center"/>
    </xf>
    <xf numFmtId="0" fontId="35" fillId="14" borderId="6" xfId="0" applyFont="1" applyFill="1" applyBorder="1" applyAlignment="1" applyProtection="1">
      <alignment horizontal="center" wrapText="1"/>
    </xf>
    <xf numFmtId="0" fontId="36" fillId="14" borderId="7" xfId="0" applyFont="1" applyFill="1" applyBorder="1" applyAlignment="1" applyProtection="1">
      <alignment horizontal="center" wrapText="1"/>
    </xf>
    <xf numFmtId="0" fontId="36" fillId="14" borderId="8" xfId="0" applyFont="1" applyFill="1" applyBorder="1" applyAlignment="1" applyProtection="1">
      <alignment horizontal="center" wrapText="1"/>
    </xf>
    <xf numFmtId="0" fontId="36" fillId="14" borderId="9" xfId="0" applyFont="1" applyFill="1" applyBorder="1" applyAlignment="1" applyProtection="1">
      <alignment vertical="center"/>
    </xf>
    <xf numFmtId="164" fontId="36" fillId="14" borderId="1" xfId="2" applyFont="1" applyFill="1" applyBorder="1" applyAlignment="1" applyProtection="1">
      <alignment horizontal="center" wrapText="1"/>
    </xf>
    <xf numFmtId="0" fontId="36" fillId="14" borderId="1" xfId="0" applyFont="1" applyFill="1" applyBorder="1" applyAlignment="1" applyProtection="1">
      <alignment horizontal="center"/>
    </xf>
    <xf numFmtId="0" fontId="36" fillId="14" borderId="10" xfId="0" applyFont="1" applyFill="1" applyBorder="1" applyAlignment="1" applyProtection="1">
      <alignment horizontal="center"/>
    </xf>
    <xf numFmtId="0" fontId="36" fillId="14" borderId="11" xfId="0" applyFont="1" applyFill="1" applyBorder="1" applyAlignment="1" applyProtection="1">
      <alignment vertical="center"/>
    </xf>
    <xf numFmtId="0" fontId="36" fillId="14" borderId="12" xfId="0" applyFont="1" applyFill="1" applyBorder="1" applyAlignment="1" applyProtection="1">
      <alignment horizontal="center" wrapText="1"/>
    </xf>
    <xf numFmtId="164" fontId="36" fillId="14" borderId="12" xfId="2" applyFont="1" applyFill="1" applyBorder="1" applyAlignment="1" applyProtection="1">
      <alignment horizontal="center" wrapText="1"/>
    </xf>
    <xf numFmtId="0" fontId="36" fillId="14" borderId="13" xfId="0" applyFont="1" applyFill="1" applyBorder="1" applyAlignment="1" applyProtection="1">
      <alignment horizontal="center"/>
    </xf>
    <xf numFmtId="0" fontId="36" fillId="0" borderId="0" xfId="0" applyFont="1"/>
    <xf numFmtId="0" fontId="36" fillId="0" borderId="0" xfId="0" applyFont="1" applyAlignment="1">
      <alignment horizontal="center"/>
    </xf>
    <xf numFmtId="0" fontId="20" fillId="0" borderId="0" xfId="0" applyFont="1" applyAlignment="1">
      <alignment horizontal="right"/>
    </xf>
    <xf numFmtId="0" fontId="11" fillId="0" borderId="0" xfId="0" applyFont="1" applyAlignment="1" applyProtection="1">
      <alignment wrapText="1"/>
      <protection locked="0"/>
    </xf>
    <xf numFmtId="0" fontId="6" fillId="0" borderId="0" xfId="0" applyFont="1" applyAlignment="1" applyProtection="1">
      <alignment wrapText="1"/>
      <protection locked="0"/>
    </xf>
    <xf numFmtId="0" fontId="16" fillId="0" borderId="0" xfId="0" applyFont="1" applyAlignment="1" applyProtection="1">
      <alignment wrapText="1"/>
      <protection locked="0"/>
    </xf>
    <xf numFmtId="0" fontId="20" fillId="0" borderId="0" xfId="0" applyFont="1" applyAlignment="1">
      <alignment wrapText="1"/>
    </xf>
    <xf numFmtId="0" fontId="23" fillId="0" borderId="0" xfId="0" applyFont="1" applyBorder="1" applyAlignment="1" applyProtection="1">
      <alignment wrapText="1"/>
      <protection locked="0"/>
    </xf>
    <xf numFmtId="0" fontId="20" fillId="0" borderId="0" xfId="0" applyFont="1" applyBorder="1" applyAlignment="1" applyProtection="1">
      <alignment wrapText="1"/>
      <protection locked="0"/>
    </xf>
    <xf numFmtId="0" fontId="20" fillId="0" borderId="0" xfId="0" applyFont="1" applyAlignment="1" applyProtection="1">
      <alignment horizontal="center" vertical="center" wrapText="1"/>
      <protection locked="0"/>
    </xf>
    <xf numFmtId="0" fontId="20" fillId="0" borderId="32" xfId="0" applyFont="1" applyBorder="1" applyAlignment="1" applyProtection="1">
      <alignment horizontal="center" vertical="center" wrapText="1"/>
      <protection locked="0"/>
    </xf>
    <xf numFmtId="0" fontId="29" fillId="0" borderId="1" xfId="0" applyFont="1" applyBorder="1" applyAlignment="1" applyProtection="1">
      <alignment horizontal="left" vertical="top" wrapText="1"/>
      <protection locked="0"/>
    </xf>
    <xf numFmtId="0" fontId="16" fillId="0" borderId="1" xfId="0" applyFont="1" applyBorder="1" applyAlignment="1" applyProtection="1">
      <alignment wrapText="1"/>
      <protection locked="0"/>
    </xf>
    <xf numFmtId="0" fontId="23" fillId="0" borderId="32" xfId="0" applyFont="1" applyBorder="1" applyAlignment="1" applyProtection="1">
      <alignment horizontal="left" wrapText="1"/>
      <protection locked="0"/>
    </xf>
    <xf numFmtId="0" fontId="5" fillId="0" borderId="32" xfId="0" applyFont="1" applyBorder="1" applyAlignment="1" applyProtection="1">
      <alignment horizontal="left" wrapText="1"/>
      <protection locked="0"/>
    </xf>
    <xf numFmtId="0" fontId="30"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16" fillId="0" borderId="1" xfId="0" applyFont="1" applyBorder="1" applyAlignment="1" applyProtection="1">
      <alignment horizontal="left" wrapText="1"/>
      <protection locked="0"/>
    </xf>
    <xf numFmtId="0" fontId="16" fillId="0" borderId="1" xfId="0" applyFont="1" applyBorder="1" applyAlignment="1" applyProtection="1">
      <alignment vertical="top" wrapText="1"/>
      <protection locked="0"/>
    </xf>
    <xf numFmtId="0" fontId="16" fillId="0" borderId="1"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21" fillId="0" borderId="40" xfId="0" applyFont="1" applyBorder="1" applyAlignment="1" applyProtection="1">
      <alignment horizontal="center" vertical="center" textRotation="90" wrapText="1"/>
      <protection locked="0"/>
    </xf>
    <xf numFmtId="0" fontId="21" fillId="0" borderId="44" xfId="0" applyFont="1" applyBorder="1" applyAlignment="1" applyProtection="1">
      <alignment horizontal="center" vertical="center" textRotation="90" wrapText="1"/>
      <protection locked="0"/>
    </xf>
    <xf numFmtId="0" fontId="25" fillId="0" borderId="1" xfId="0" applyFont="1" applyBorder="1" applyAlignment="1" applyProtection="1">
      <alignment horizontal="left" vertical="top" wrapText="1"/>
      <protection locked="0"/>
    </xf>
    <xf numFmtId="0" fontId="25" fillId="0" borderId="17" xfId="0" applyFont="1" applyBorder="1" applyAlignment="1">
      <alignment horizontal="left" vertical="top" wrapText="1"/>
    </xf>
    <xf numFmtId="0" fontId="25" fillId="0" borderId="18" xfId="0" applyFont="1" applyBorder="1" applyAlignment="1">
      <alignment horizontal="left" vertical="top" wrapText="1"/>
    </xf>
    <xf numFmtId="0" fontId="25" fillId="0" borderId="19" xfId="0" applyFont="1" applyBorder="1" applyAlignment="1">
      <alignment horizontal="left" vertical="top" wrapText="1"/>
    </xf>
    <xf numFmtId="0" fontId="21" fillId="0" borderId="17" xfId="0" applyFont="1" applyBorder="1" applyAlignment="1" applyProtection="1">
      <alignment horizontal="left" vertical="top" wrapText="1"/>
      <protection locked="0"/>
    </xf>
    <xf numFmtId="0" fontId="21" fillId="0" borderId="19" xfId="0" applyFont="1" applyBorder="1" applyAlignment="1" applyProtection="1">
      <alignment horizontal="left" vertical="top" wrapText="1"/>
      <protection locked="0"/>
    </xf>
    <xf numFmtId="0" fontId="25" fillId="0" borderId="17" xfId="0" applyFont="1" applyBorder="1" applyAlignment="1">
      <alignment horizontal="left" vertical="center" wrapText="1"/>
    </xf>
    <xf numFmtId="0" fontId="25" fillId="0" borderId="18" xfId="0" applyFont="1" applyBorder="1" applyAlignment="1">
      <alignment horizontal="left" vertical="center" wrapText="1"/>
    </xf>
    <xf numFmtId="0" fontId="25" fillId="0" borderId="19" xfId="0" applyFont="1" applyBorder="1" applyAlignment="1">
      <alignment horizontal="left" vertical="center" wrapText="1"/>
    </xf>
    <xf numFmtId="0" fontId="25" fillId="0" borderId="17" xfId="0" applyFont="1" applyBorder="1" applyAlignment="1" applyProtection="1">
      <alignment horizontal="left" vertical="top" wrapText="1"/>
      <protection locked="0"/>
    </xf>
    <xf numFmtId="0" fontId="25" fillId="0" borderId="19" xfId="0" applyFont="1" applyBorder="1" applyAlignment="1" applyProtection="1">
      <alignment horizontal="left" vertical="top" wrapText="1"/>
      <protection locked="0"/>
    </xf>
    <xf numFmtId="0" fontId="21" fillId="0" borderId="17" xfId="0" applyFont="1" applyBorder="1" applyAlignment="1" applyProtection="1">
      <alignment horizontal="center" vertical="top" wrapText="1"/>
      <protection locked="0"/>
    </xf>
    <xf numFmtId="0" fontId="21" fillId="0" borderId="19" xfId="0" applyFont="1" applyBorder="1" applyAlignment="1" applyProtection="1">
      <alignment horizontal="center" vertical="top" wrapText="1"/>
      <protection locked="0"/>
    </xf>
    <xf numFmtId="0" fontId="28" fillId="0" borderId="1" xfId="0" applyFont="1" applyBorder="1" applyAlignment="1" applyProtection="1">
      <alignment horizontal="left" wrapText="1"/>
      <protection locked="0"/>
    </xf>
    <xf numFmtId="0" fontId="28" fillId="0" borderId="1" xfId="0" applyFont="1" applyBorder="1" applyAlignment="1">
      <alignment horizontal="center" wrapText="1"/>
    </xf>
    <xf numFmtId="0" fontId="28" fillId="0" borderId="1" xfId="0" applyFont="1" applyBorder="1" applyAlignment="1">
      <alignment wrapText="1"/>
    </xf>
    <xf numFmtId="0" fontId="28" fillId="0" borderId="17" xfId="0" applyFont="1" applyBorder="1" applyAlignment="1">
      <alignment horizontal="center" wrapText="1"/>
    </xf>
    <xf numFmtId="0" fontId="28" fillId="0" borderId="18" xfId="0" applyFont="1" applyBorder="1" applyAlignment="1">
      <alignment horizontal="center" wrapText="1"/>
    </xf>
    <xf numFmtId="0" fontId="28" fillId="0" borderId="19" xfId="0" applyFont="1" applyBorder="1" applyAlignment="1">
      <alignment horizontal="center" wrapText="1"/>
    </xf>
    <xf numFmtId="0" fontId="23" fillId="0" borderId="0" xfId="0" applyFont="1" applyBorder="1" applyAlignment="1" applyProtection="1">
      <alignment horizontal="left" wrapText="1"/>
      <protection locked="0"/>
    </xf>
    <xf numFmtId="0" fontId="5" fillId="0" borderId="0" xfId="0" applyFont="1" applyBorder="1" applyAlignment="1" applyProtection="1">
      <alignment horizontal="left" wrapText="1"/>
      <protection locked="0"/>
    </xf>
    <xf numFmtId="0" fontId="5" fillId="0" borderId="0" xfId="0" applyFont="1" applyAlignment="1" applyProtection="1">
      <alignment horizontal="left" wrapText="1"/>
      <protection locked="0"/>
    </xf>
    <xf numFmtId="0" fontId="25" fillId="0" borderId="3" xfId="0" applyFont="1" applyBorder="1" applyAlignment="1" applyProtection="1">
      <alignment horizontal="center" vertical="center" textRotation="90" wrapText="1"/>
      <protection locked="0"/>
    </xf>
    <xf numFmtId="0" fontId="25" fillId="0" borderId="5" xfId="0" applyFont="1" applyBorder="1" applyAlignment="1" applyProtection="1">
      <alignment horizontal="center" vertical="center" textRotation="90" wrapText="1"/>
      <protection locked="0"/>
    </xf>
    <xf numFmtId="0" fontId="25" fillId="0" borderId="2" xfId="0" applyFont="1" applyBorder="1" applyAlignment="1" applyProtection="1">
      <alignment horizontal="center" vertical="center" textRotation="90" wrapText="1"/>
      <protection locked="0"/>
    </xf>
    <xf numFmtId="0" fontId="25" fillId="0" borderId="41" xfId="0" applyFont="1" applyBorder="1" applyAlignment="1" applyProtection="1">
      <alignment horizontal="center" vertical="center" wrapText="1"/>
      <protection locked="0"/>
    </xf>
    <xf numFmtId="0" fontId="25" fillId="0" borderId="40" xfId="0" applyFont="1" applyBorder="1" applyAlignment="1" applyProtection="1">
      <alignment horizontal="center" vertical="center" wrapText="1"/>
      <protection locked="0"/>
    </xf>
    <xf numFmtId="0" fontId="25" fillId="0" borderId="42" xfId="0" applyFont="1" applyBorder="1" applyAlignment="1" applyProtection="1">
      <alignment horizontal="center" vertical="center" wrapText="1"/>
      <protection locked="0"/>
    </xf>
    <xf numFmtId="0" fontId="25" fillId="0" borderId="37" xfId="0" applyFont="1" applyBorder="1" applyAlignment="1" applyProtection="1">
      <alignment horizontal="center" vertical="center" wrapText="1"/>
      <protection locked="0"/>
    </xf>
    <xf numFmtId="0" fontId="25" fillId="0" borderId="3" xfId="0" applyFont="1" applyBorder="1" applyAlignment="1" applyProtection="1">
      <alignment horizontal="center" vertical="center" wrapText="1"/>
      <protection locked="0"/>
    </xf>
    <xf numFmtId="0" fontId="25" fillId="0" borderId="2" xfId="0" applyFont="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5" fillId="0" borderId="19" xfId="0" applyFont="1" applyBorder="1" applyAlignment="1" applyProtection="1">
      <alignment horizontal="center" vertical="center" wrapText="1"/>
      <protection locked="0"/>
    </xf>
    <xf numFmtId="0" fontId="21" fillId="13" borderId="1" xfId="0" applyFont="1" applyFill="1" applyBorder="1" applyAlignment="1" applyProtection="1">
      <alignment horizontal="left" vertical="center" wrapText="1"/>
      <protection locked="0"/>
    </xf>
    <xf numFmtId="0" fontId="21" fillId="13" borderId="3" xfId="0" applyFont="1" applyFill="1" applyBorder="1" applyAlignment="1" applyProtection="1">
      <alignment horizontal="left" vertical="center" wrapText="1"/>
      <protection locked="0"/>
    </xf>
    <xf numFmtId="0" fontId="21" fillId="13" borderId="2" xfId="0" applyFont="1" applyFill="1" applyBorder="1" applyAlignment="1" applyProtection="1">
      <alignment horizontal="left" vertical="center" wrapText="1"/>
      <protection locked="0"/>
    </xf>
    <xf numFmtId="0" fontId="21" fillId="0" borderId="41" xfId="0" applyFont="1" applyFill="1" applyBorder="1" applyAlignment="1" applyProtection="1">
      <alignment horizontal="left" vertical="center" wrapText="1"/>
      <protection locked="0"/>
    </xf>
    <xf numFmtId="0" fontId="21" fillId="0" borderId="40" xfId="0" applyFont="1" applyFill="1" applyBorder="1" applyAlignment="1" applyProtection="1">
      <alignment horizontal="left" vertical="center" wrapText="1"/>
      <protection locked="0"/>
    </xf>
    <xf numFmtId="0" fontId="21" fillId="0" borderId="42" xfId="0" applyFont="1" applyFill="1" applyBorder="1" applyAlignment="1" applyProtection="1">
      <alignment horizontal="left" vertical="center" wrapText="1"/>
      <protection locked="0"/>
    </xf>
    <xf numFmtId="0" fontId="21" fillId="0" borderId="37" xfId="0" applyFont="1" applyFill="1" applyBorder="1" applyAlignment="1" applyProtection="1">
      <alignment horizontal="left" vertical="center" wrapText="1"/>
      <protection locked="0"/>
    </xf>
    <xf numFmtId="0" fontId="21" fillId="0" borderId="3" xfId="0" applyFont="1" applyFill="1" applyBorder="1" applyAlignment="1" applyProtection="1">
      <alignment horizontal="left" vertical="center" wrapText="1"/>
      <protection locked="0"/>
    </xf>
    <xf numFmtId="0" fontId="21" fillId="0" borderId="2" xfId="0" applyFont="1" applyFill="1" applyBorder="1" applyAlignment="1" applyProtection="1">
      <alignment horizontal="left" vertical="center" wrapText="1"/>
      <protection locked="0"/>
    </xf>
    <xf numFmtId="0" fontId="21" fillId="13" borderId="17" xfId="0" applyFont="1" applyFill="1" applyBorder="1" applyAlignment="1" applyProtection="1">
      <alignment horizontal="left" vertical="center" wrapText="1"/>
      <protection locked="0"/>
    </xf>
    <xf numFmtId="0" fontId="21" fillId="13" borderId="19" xfId="0" applyFont="1" applyFill="1" applyBorder="1" applyAlignment="1" applyProtection="1">
      <alignment horizontal="left" vertical="center" wrapText="1"/>
      <protection locked="0"/>
    </xf>
    <xf numFmtId="0" fontId="21" fillId="0" borderId="17" xfId="0" applyFont="1" applyFill="1" applyBorder="1" applyAlignment="1" applyProtection="1">
      <alignment horizontal="left" vertical="top" wrapText="1"/>
      <protection locked="0"/>
    </xf>
    <xf numFmtId="0" fontId="21" fillId="0" borderId="19" xfId="0" applyFont="1" applyFill="1" applyBorder="1" applyAlignment="1" applyProtection="1">
      <alignment horizontal="left" vertical="top" wrapText="1"/>
      <protection locked="0"/>
    </xf>
    <xf numFmtId="0" fontId="23" fillId="0" borderId="1" xfId="0" applyFont="1" applyBorder="1" applyAlignment="1" applyProtection="1">
      <alignment horizontal="left" wrapText="1"/>
      <protection locked="0"/>
    </xf>
    <xf numFmtId="0" fontId="20" fillId="0" borderId="41" xfId="0" applyFont="1" applyBorder="1" applyAlignment="1" applyProtection="1">
      <alignment horizontal="left" vertical="top" wrapText="1"/>
      <protection locked="0"/>
    </xf>
    <xf numFmtId="0" fontId="20" fillId="0" borderId="31" xfId="0" applyFont="1" applyBorder="1" applyAlignment="1" applyProtection="1">
      <alignment horizontal="left" vertical="top" wrapText="1"/>
      <protection locked="0"/>
    </xf>
    <xf numFmtId="0" fontId="20" fillId="0" borderId="40" xfId="0" applyFont="1" applyBorder="1" applyAlignment="1" applyProtection="1">
      <alignment horizontal="left" vertical="top" wrapText="1"/>
      <protection locked="0"/>
    </xf>
    <xf numFmtId="0" fontId="20" fillId="0" borderId="43"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44" xfId="0" applyFont="1" applyBorder="1" applyAlignment="1" applyProtection="1">
      <alignment horizontal="left" vertical="top" wrapText="1"/>
      <protection locked="0"/>
    </xf>
    <xf numFmtId="0" fontId="20" fillId="0" borderId="42" xfId="0" applyFont="1" applyBorder="1" applyAlignment="1" applyProtection="1">
      <alignment horizontal="left" vertical="top" wrapText="1"/>
      <protection locked="0"/>
    </xf>
    <xf numFmtId="0" fontId="20" fillId="0" borderId="32" xfId="0" applyFont="1" applyBorder="1" applyAlignment="1" applyProtection="1">
      <alignment horizontal="left" vertical="top" wrapText="1"/>
      <protection locked="0"/>
    </xf>
    <xf numFmtId="0" fontId="20" fillId="0" borderId="37" xfId="0" applyFont="1" applyBorder="1" applyAlignment="1" applyProtection="1">
      <alignment horizontal="left" vertical="top" wrapText="1"/>
      <protection locked="0"/>
    </xf>
    <xf numFmtId="0" fontId="20" fillId="0" borderId="1" xfId="0" applyFont="1" applyBorder="1" applyAlignment="1" applyProtection="1">
      <alignment horizontal="left" wrapText="1"/>
      <protection locked="0"/>
    </xf>
    <xf numFmtId="0" fontId="20" fillId="0" borderId="1" xfId="0" applyFont="1" applyBorder="1" applyAlignment="1" applyProtection="1">
      <alignment horizontal="left" vertical="top" wrapText="1"/>
      <protection locked="0"/>
    </xf>
    <xf numFmtId="0" fontId="20" fillId="0" borderId="0" xfId="0" applyFont="1" applyAlignment="1" applyProtection="1">
      <alignment horizontal="left" wrapText="1"/>
      <protection locked="0"/>
    </xf>
    <xf numFmtId="0" fontId="32" fillId="0" borderId="23" xfId="0" applyFont="1" applyBorder="1" applyAlignment="1" applyProtection="1">
      <alignment horizontal="left" wrapText="1"/>
      <protection locked="0"/>
    </xf>
    <xf numFmtId="0" fontId="32" fillId="0" borderId="24" xfId="0" applyFont="1" applyBorder="1" applyAlignment="1" applyProtection="1">
      <alignment horizontal="left" wrapText="1"/>
      <protection locked="0"/>
    </xf>
    <xf numFmtId="0" fontId="32" fillId="0" borderId="25" xfId="0" applyFont="1" applyBorder="1" applyAlignment="1" applyProtection="1">
      <alignment horizontal="left" wrapText="1"/>
      <protection locked="0"/>
    </xf>
    <xf numFmtId="0" fontId="32" fillId="0" borderId="26" xfId="0" applyFont="1" applyBorder="1" applyAlignment="1" applyProtection="1">
      <alignment horizontal="left" wrapText="1"/>
      <protection locked="0"/>
    </xf>
    <xf numFmtId="0" fontId="32" fillId="0" borderId="0" xfId="0" applyFont="1" applyBorder="1" applyAlignment="1" applyProtection="1">
      <alignment horizontal="left" wrapText="1"/>
      <protection locked="0"/>
    </xf>
    <xf numFmtId="0" fontId="32" fillId="0" borderId="27" xfId="0" applyFont="1" applyBorder="1" applyAlignment="1" applyProtection="1">
      <alignment horizontal="left" wrapText="1"/>
      <protection locked="0"/>
    </xf>
    <xf numFmtId="0" fontId="32" fillId="0" borderId="28" xfId="0" applyFont="1" applyBorder="1" applyAlignment="1" applyProtection="1">
      <alignment horizontal="left" wrapText="1"/>
      <protection locked="0"/>
    </xf>
    <xf numFmtId="0" fontId="32" fillId="0" borderId="29" xfId="0" applyFont="1" applyBorder="1" applyAlignment="1" applyProtection="1">
      <alignment horizontal="left" wrapText="1"/>
      <protection locked="0"/>
    </xf>
    <xf numFmtId="0" fontId="32" fillId="0" borderId="30" xfId="0" applyFont="1" applyBorder="1" applyAlignment="1" applyProtection="1">
      <alignment horizontal="left" wrapText="1"/>
      <protection locked="0"/>
    </xf>
    <xf numFmtId="0" fontId="20" fillId="0" borderId="17" xfId="0" applyFont="1" applyBorder="1" applyAlignment="1" applyProtection="1">
      <alignment horizontal="left" vertical="top" wrapText="1"/>
      <protection locked="0"/>
    </xf>
    <xf numFmtId="0" fontId="20" fillId="0" borderId="18" xfId="0" applyFont="1" applyBorder="1" applyAlignment="1" applyProtection="1">
      <alignment horizontal="left" vertical="top" wrapText="1"/>
      <protection locked="0"/>
    </xf>
    <xf numFmtId="0" fontId="20" fillId="0" borderId="19" xfId="0" applyFont="1" applyBorder="1" applyAlignment="1" applyProtection="1">
      <alignment horizontal="left" vertical="top" wrapText="1"/>
      <protection locked="0"/>
    </xf>
    <xf numFmtId="0" fontId="7" fillId="0" borderId="0" xfId="0" applyFont="1" applyAlignment="1" applyProtection="1">
      <alignment wrapText="1"/>
      <protection locked="0"/>
    </xf>
    <xf numFmtId="0" fontId="20" fillId="0" borderId="14" xfId="0" applyFont="1" applyBorder="1" applyAlignment="1" applyProtection="1">
      <alignment horizontal="center" wrapText="1"/>
      <protection locked="0"/>
    </xf>
    <xf numFmtId="0" fontId="20" fillId="0" borderId="16" xfId="0" applyFont="1" applyBorder="1" applyAlignment="1" applyProtection="1">
      <alignment horizontal="center" wrapText="1"/>
      <protection locked="0"/>
    </xf>
    <xf numFmtId="0" fontId="20" fillId="0" borderId="45" xfId="0" applyFont="1" applyBorder="1" applyAlignment="1" applyProtection="1">
      <alignment horizontal="center" wrapText="1"/>
      <protection locked="0"/>
    </xf>
    <xf numFmtId="0" fontId="20" fillId="0" borderId="46" xfId="0" applyFont="1" applyBorder="1" applyAlignment="1" applyProtection="1">
      <alignment horizontal="center" wrapText="1"/>
      <protection locked="0"/>
    </xf>
    <xf numFmtId="0" fontId="20" fillId="0" borderId="47" xfId="0" applyFont="1" applyBorder="1" applyAlignment="1" applyProtection="1">
      <alignment horizontal="center" wrapText="1"/>
      <protection locked="0"/>
    </xf>
    <xf numFmtId="0" fontId="35" fillId="0" borderId="0" xfId="0" applyFont="1" applyBorder="1" applyAlignment="1" applyProtection="1">
      <alignment horizontal="left" wrapText="1"/>
    </xf>
    <xf numFmtId="0" fontId="35" fillId="14" borderId="6" xfId="0" applyFont="1" applyFill="1" applyBorder="1" applyAlignment="1" applyProtection="1">
      <alignment horizontal="center" wrapText="1"/>
    </xf>
    <xf numFmtId="0" fontId="35" fillId="14" borderId="9" xfId="0" applyFont="1" applyFill="1" applyBorder="1" applyAlignment="1" applyProtection="1">
      <alignment horizontal="center" wrapText="1"/>
    </xf>
    <xf numFmtId="0" fontId="35" fillId="14" borderId="14" xfId="0" applyFont="1" applyFill="1" applyBorder="1" applyAlignment="1" applyProtection="1">
      <alignment vertical="center" textRotation="90" wrapText="1"/>
    </xf>
    <xf numFmtId="0" fontId="35" fillId="14" borderId="15" xfId="0" applyFont="1" applyFill="1" applyBorder="1" applyAlignment="1" applyProtection="1">
      <alignment vertical="center" textRotation="90" wrapText="1"/>
    </xf>
    <xf numFmtId="0" fontId="35" fillId="14" borderId="16" xfId="0" applyFont="1" applyFill="1" applyBorder="1" applyAlignment="1" applyProtection="1">
      <alignment vertical="center" textRotation="90" wrapText="1"/>
    </xf>
    <xf numFmtId="0" fontId="35" fillId="14" borderId="7" xfId="0" applyFont="1" applyFill="1" applyBorder="1" applyAlignment="1" applyProtection="1">
      <alignment horizontal="center" vertical="center" wrapText="1"/>
    </xf>
    <xf numFmtId="0" fontId="35" fillId="14" borderId="8" xfId="0" applyFont="1" applyFill="1" applyBorder="1" applyAlignment="1" applyProtection="1">
      <alignment horizontal="center" vertical="center" wrapText="1"/>
    </xf>
    <xf numFmtId="0" fontId="35" fillId="14" borderId="7" xfId="0" applyFont="1" applyFill="1" applyBorder="1" applyAlignment="1" applyProtection="1">
      <alignment horizontal="center" wrapText="1"/>
    </xf>
    <xf numFmtId="0" fontId="35" fillId="14" borderId="1" xfId="0" applyFont="1" applyFill="1" applyBorder="1" applyAlignment="1" applyProtection="1">
      <alignment horizontal="center" wrapText="1"/>
    </xf>
    <xf numFmtId="0" fontId="35" fillId="14" borderId="1" xfId="0" applyFont="1" applyFill="1" applyBorder="1" applyAlignment="1" applyProtection="1">
      <alignment horizontal="center" vertical="center" wrapText="1"/>
    </xf>
    <xf numFmtId="0" fontId="23" fillId="0" borderId="0" xfId="0" applyFont="1" applyBorder="1" applyAlignment="1" applyProtection="1">
      <alignment horizontal="center" wrapText="1"/>
      <protection locked="0"/>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0</xdr:row>
      <xdr:rowOff>0</xdr:rowOff>
    </xdr:from>
    <xdr:to>
      <xdr:col>2</xdr:col>
      <xdr:colOff>130810</xdr:colOff>
      <xdr:row>6</xdr:row>
      <xdr:rowOff>14605</xdr:rowOff>
    </xdr:to>
    <xdr:pic>
      <xdr:nvPicPr>
        <xdr:cNvPr id="3" name="Picture 2" descr="C:\Users\maijabb\AppData\Local\Microsoft\Windows\Temporary Internet Files\Content.Outlook\XWPEQNWI\ESF_VISC_identitate_RGB_170.tif">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0"/>
          <a:ext cx="5274310" cy="110045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gnese.saukuma.JELGAVA/Downloads/APP_plans_4.ss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gnese.saukuma.JELGAVA/Downloads/APP_plans__2.ps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gnese.saukuma.JELGAVA/Downloads/APP_plans_5.vsk..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gnese.saukuma.JELGAVA/Downloads/APP_plana_6.vsk..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gnese.saukuma.JELGAVA/Downloads/APP_plans_Sp.g.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gnese.saukuma.JELGAVA/Downloads/APP_plans__JVG.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gnese.saukuma.JELGAVA/Downloads/APP_plans__JTehnV.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gnese.saukuma.JELGAVA/Downloads/APP_plans__ZRKA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pārējā informācija"/>
      <sheetName val="Esošā situācija"/>
      <sheetName val="APP pasākumi"/>
      <sheetName val="Mērķa grupa"/>
      <sheetName val="Filtri 1"/>
      <sheetName val="Filtri 2"/>
      <sheetName val="Budžets"/>
      <sheetName val="Apliecinājum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pārējā informācija"/>
      <sheetName val="Esošā situācija"/>
      <sheetName val="APP pasākumi"/>
      <sheetName val="Mērķa grupa"/>
      <sheetName val="Filtri 1"/>
      <sheetName val="Filtri 2"/>
      <sheetName val="Budžets"/>
      <sheetName val="Apliecinājums"/>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pārējā informācija"/>
      <sheetName val="Esošā situācija"/>
      <sheetName val="APP pasākumi"/>
      <sheetName val="Mērķa grupa"/>
      <sheetName val="Filtri 1"/>
      <sheetName val="Filtri 2"/>
      <sheetName val="Budžets"/>
      <sheetName val="Apliecinājums"/>
    </sheetNames>
    <sheetDataSet>
      <sheetData sheetId="0"/>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pārējā informācija"/>
      <sheetName val="Esošā situācija"/>
      <sheetName val="APP pasākumi"/>
      <sheetName val="Mērķa grupa"/>
      <sheetName val="Filtri 1"/>
      <sheetName val="Filtri 2"/>
      <sheetName val="Budžets"/>
      <sheetName val="Apliecinājums"/>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pārējā informācija"/>
      <sheetName val="Esošā situācija"/>
      <sheetName val="APP pasākumi"/>
      <sheetName val="Mērķa grupa"/>
      <sheetName val="Filtri 1"/>
      <sheetName val="Filtri 2"/>
      <sheetName val="Budžets"/>
      <sheetName val="Apliecinājums"/>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pārējā informācija"/>
      <sheetName val="Esošā situācija"/>
      <sheetName val="APP pasākumi"/>
      <sheetName val="Mērķa grupa"/>
      <sheetName val="Filtri 1"/>
      <sheetName val="Filtri 2"/>
      <sheetName val="Budžets"/>
      <sheetName val="Apliecinājums"/>
    </sheetNames>
    <sheetDataSet>
      <sheetData sheetId="0"/>
      <sheetData sheetId="1"/>
      <sheetData sheetId="2"/>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pārējā informācija"/>
      <sheetName val="Esošā situācija"/>
      <sheetName val="APP pasākumi"/>
      <sheetName val="Mērķa grupa"/>
      <sheetName val="Filtri 1"/>
      <sheetName val="Filtri 2"/>
      <sheetName val="Budžets"/>
      <sheetName val="Apliecinājums"/>
    </sheetNames>
    <sheetDataSet>
      <sheetData sheetId="0"/>
      <sheetData sheetId="1"/>
      <sheetData sheetId="2"/>
      <sheetData sheetId="3"/>
      <sheetData sheetId="4"/>
      <sheetData sheetId="5"/>
      <sheetData sheetId="6"/>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pārējā informācija"/>
      <sheetName val="Esošā situācija"/>
      <sheetName val="APP pasākumi"/>
      <sheetName val="Mērķa grupa"/>
      <sheetName val="Filtri 1"/>
      <sheetName val="Filtri 2"/>
      <sheetName val="Budžets"/>
      <sheetName val="Apliecinājum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workbookViewId="0">
      <selection activeCell="E7" sqref="E7"/>
    </sheetView>
  </sheetViews>
  <sheetFormatPr defaultRowHeight="15"/>
  <cols>
    <col min="1" max="1" width="86" customWidth="1"/>
  </cols>
  <sheetData>
    <row r="1" spans="1:1" ht="15.75">
      <c r="A1" s="242" t="s">
        <v>1450</v>
      </c>
    </row>
    <row r="2" spans="1:1" ht="15.75">
      <c r="A2" s="242" t="s">
        <v>1451</v>
      </c>
    </row>
    <row r="3" spans="1:1">
      <c r="A3" s="150"/>
    </row>
    <row r="4" spans="1:1" ht="15.75">
      <c r="A4" s="199" t="s">
        <v>1437</v>
      </c>
    </row>
    <row r="5" spans="1:1" ht="15.75">
      <c r="A5" s="199" t="s">
        <v>1438</v>
      </c>
    </row>
    <row r="6" spans="1:1" ht="15.75">
      <c r="A6" s="199" t="s">
        <v>1439</v>
      </c>
    </row>
    <row r="7" spans="1:1" ht="15.75">
      <c r="A7" s="199" t="s">
        <v>1440</v>
      </c>
    </row>
    <row r="8" spans="1:1" ht="15.75">
      <c r="A8" s="199" t="s">
        <v>1441</v>
      </c>
    </row>
    <row r="9" spans="1:1" ht="15.75">
      <c r="A9" s="199"/>
    </row>
    <row r="10" spans="1:1" ht="15.75">
      <c r="A10" s="200" t="s">
        <v>1442</v>
      </c>
    </row>
    <row r="11" spans="1:1" ht="15.75">
      <c r="A11" s="199"/>
    </row>
    <row r="12" spans="1:1" ht="15.75">
      <c r="A12" s="199"/>
    </row>
    <row r="13" spans="1:1" ht="26.25" customHeight="1">
      <c r="A13" s="201" t="s">
        <v>1443</v>
      </c>
    </row>
    <row r="14" spans="1:1" ht="26.25" customHeight="1">
      <c r="A14" s="201" t="s">
        <v>1444</v>
      </c>
    </row>
    <row r="15" spans="1:1" ht="27.75" customHeight="1">
      <c r="A15" s="201" t="s">
        <v>1445</v>
      </c>
    </row>
    <row r="16" spans="1:1" ht="28.5" customHeight="1">
      <c r="A16" s="201" t="s">
        <v>1446</v>
      </c>
    </row>
    <row r="17" spans="1:1" ht="24.75" customHeight="1">
      <c r="A17" s="201" t="s">
        <v>1448</v>
      </c>
    </row>
    <row r="18" spans="1:1" ht="21" customHeight="1">
      <c r="A18" s="174" t="s">
        <v>1449</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R42"/>
  <sheetViews>
    <sheetView topLeftCell="A25" zoomScaleNormal="100" workbookViewId="0">
      <selection activeCell="A21" sqref="A21"/>
    </sheetView>
  </sheetViews>
  <sheetFormatPr defaultRowHeight="14.25"/>
  <cols>
    <col min="1" max="1" width="50.140625" style="16" customWidth="1"/>
    <col min="2" max="2" width="29.5703125" style="16" customWidth="1"/>
    <col min="3" max="3" width="12.28515625" style="16" customWidth="1"/>
    <col min="4" max="5" width="14" style="16" customWidth="1"/>
    <col min="6" max="6" width="11.42578125" style="16" customWidth="1"/>
    <col min="7" max="7" width="12.5703125" style="16" customWidth="1"/>
    <col min="8" max="8" width="11.140625" style="16" customWidth="1"/>
    <col min="9" max="9" width="11.42578125" style="16" customWidth="1"/>
    <col min="10" max="10" width="11.28515625" style="16" customWidth="1"/>
    <col min="11" max="11" width="10.85546875" style="16" customWidth="1"/>
    <col min="12" max="12" width="10.7109375" style="16" customWidth="1"/>
    <col min="13" max="16384" width="9.140625" style="16"/>
  </cols>
  <sheetData>
    <row r="7" spans="1:9" s="181" customFormat="1"/>
    <row r="8" spans="1:9" s="181" customFormat="1"/>
    <row r="9" spans="1:9" s="181" customFormat="1" ht="15.75">
      <c r="A9" s="184" t="s">
        <v>1426</v>
      </c>
      <c r="B9" s="24"/>
    </row>
    <row r="10" spans="1:9" s="181" customFormat="1" ht="15" customHeight="1">
      <c r="A10" s="24"/>
      <c r="B10" s="24"/>
    </row>
    <row r="11" spans="1:9">
      <c r="A11" s="249" t="s">
        <v>0</v>
      </c>
      <c r="B11" s="249"/>
      <c r="C11" s="81"/>
      <c r="D11" s="81"/>
      <c r="E11" s="81"/>
      <c r="F11" s="81"/>
      <c r="G11" s="81"/>
      <c r="H11" s="81"/>
      <c r="I11" s="81"/>
    </row>
    <row r="12" spans="1:9">
      <c r="A12" s="249"/>
      <c r="B12" s="249"/>
      <c r="C12" s="81"/>
      <c r="D12" s="81"/>
      <c r="E12" s="81"/>
      <c r="F12" s="81"/>
      <c r="G12" s="81"/>
      <c r="H12" s="81"/>
      <c r="I12" s="81"/>
    </row>
    <row r="13" spans="1:9">
      <c r="A13" s="250"/>
      <c r="B13" s="250"/>
      <c r="C13" s="81"/>
      <c r="D13" s="81"/>
      <c r="E13" s="81"/>
      <c r="F13" s="81"/>
      <c r="G13" s="81"/>
      <c r="H13" s="81"/>
      <c r="I13" s="81"/>
    </row>
    <row r="14" spans="1:9" ht="15.75">
      <c r="A14" s="185" t="s">
        <v>1</v>
      </c>
      <c r="B14" s="185" t="s">
        <v>332</v>
      </c>
      <c r="C14" s="81"/>
      <c r="D14" s="243"/>
      <c r="E14" s="244"/>
      <c r="F14" s="244"/>
      <c r="G14" s="244"/>
      <c r="H14" s="244"/>
      <c r="I14" s="244"/>
    </row>
    <row r="15" spans="1:9" ht="15.75">
      <c r="A15" s="185" t="s">
        <v>3</v>
      </c>
      <c r="B15" s="185" t="s">
        <v>4</v>
      </c>
      <c r="C15" s="81"/>
      <c r="D15" s="243"/>
      <c r="E15" s="244"/>
      <c r="F15" s="244"/>
      <c r="G15" s="244"/>
      <c r="H15" s="244"/>
      <c r="I15" s="244"/>
    </row>
    <row r="16" spans="1:9" ht="15.75">
      <c r="A16" s="108"/>
      <c r="B16" s="108"/>
    </row>
    <row r="17" spans="1:18" ht="15.75">
      <c r="A17" s="247" t="s">
        <v>5</v>
      </c>
      <c r="B17" s="248"/>
      <c r="C17" s="81"/>
      <c r="D17" s="81"/>
      <c r="E17" s="81"/>
      <c r="F17" s="81"/>
      <c r="G17" s="81"/>
      <c r="H17" s="81"/>
      <c r="I17" s="81"/>
      <c r="J17" s="81"/>
      <c r="K17" s="81"/>
      <c r="L17" s="81"/>
      <c r="M17" s="81"/>
      <c r="N17" s="80"/>
      <c r="O17" s="80"/>
      <c r="P17" s="80"/>
      <c r="Q17" s="80"/>
      <c r="R17" s="80"/>
    </row>
    <row r="18" spans="1:18" ht="47.25" customHeight="1">
      <c r="A18" s="186" t="s">
        <v>6</v>
      </c>
      <c r="B18" s="187">
        <v>12</v>
      </c>
      <c r="C18" s="81"/>
      <c r="D18" s="81"/>
      <c r="E18" s="81"/>
      <c r="F18" s="81"/>
      <c r="G18" s="81"/>
      <c r="H18" s="81"/>
      <c r="I18" s="81"/>
      <c r="J18" s="81"/>
      <c r="K18" s="81"/>
      <c r="L18" s="81"/>
      <c r="M18" s="81"/>
      <c r="N18" s="80"/>
      <c r="O18" s="80"/>
      <c r="P18" s="80"/>
      <c r="Q18" s="80"/>
      <c r="R18" s="80"/>
    </row>
    <row r="19" spans="1:18" ht="45.75" customHeight="1">
      <c r="A19" s="183" t="s">
        <v>7</v>
      </c>
      <c r="B19" s="188">
        <v>9</v>
      </c>
      <c r="C19" s="81"/>
      <c r="D19" s="81"/>
      <c r="E19" s="81"/>
      <c r="F19" s="81"/>
      <c r="G19" s="81"/>
      <c r="H19" s="81"/>
      <c r="I19" s="81"/>
      <c r="J19" s="81"/>
      <c r="K19" s="81"/>
      <c r="L19" s="81"/>
      <c r="M19" s="81"/>
      <c r="N19" s="80"/>
      <c r="O19" s="80"/>
      <c r="P19" s="80"/>
      <c r="Q19" s="80"/>
      <c r="R19" s="80"/>
    </row>
    <row r="20" spans="1:18" ht="45" customHeight="1">
      <c r="A20" s="183" t="s">
        <v>8</v>
      </c>
      <c r="B20" s="188">
        <v>12</v>
      </c>
      <c r="C20" s="81"/>
      <c r="D20" s="81"/>
      <c r="E20" s="81"/>
      <c r="F20" s="81"/>
      <c r="G20" s="81"/>
      <c r="H20" s="81"/>
      <c r="I20" s="81"/>
      <c r="J20" s="81"/>
      <c r="K20" s="81"/>
      <c r="L20" s="81"/>
      <c r="M20" s="81"/>
      <c r="N20" s="80"/>
      <c r="O20" s="80"/>
      <c r="P20" s="80"/>
      <c r="Q20" s="80"/>
      <c r="R20" s="80"/>
    </row>
    <row r="21" spans="1:18" ht="45" customHeight="1">
      <c r="A21" s="182" t="s">
        <v>9</v>
      </c>
      <c r="B21" s="187">
        <v>9</v>
      </c>
      <c r="C21" s="81"/>
      <c r="D21" s="81"/>
      <c r="E21" s="81"/>
      <c r="F21" s="81"/>
      <c r="G21" s="81"/>
      <c r="H21" s="81"/>
      <c r="I21" s="81"/>
      <c r="J21" s="81"/>
      <c r="K21" s="81"/>
      <c r="L21" s="81"/>
      <c r="M21" s="81"/>
      <c r="N21" s="80"/>
      <c r="O21" s="80"/>
      <c r="P21" s="80"/>
      <c r="Q21" s="80"/>
      <c r="R21" s="80"/>
    </row>
    <row r="22" spans="1:18" ht="42" customHeight="1">
      <c r="A22" s="183" t="s">
        <v>10</v>
      </c>
      <c r="B22" s="188">
        <v>6</v>
      </c>
      <c r="C22" s="81"/>
      <c r="D22" s="81"/>
      <c r="E22" s="81"/>
      <c r="F22" s="81"/>
      <c r="G22" s="81"/>
      <c r="H22" s="81"/>
      <c r="I22" s="81"/>
      <c r="J22" s="81"/>
      <c r="K22" s="81"/>
      <c r="L22" s="81"/>
      <c r="M22" s="81"/>
      <c r="N22" s="80"/>
      <c r="O22" s="80"/>
      <c r="P22" s="80"/>
      <c r="Q22" s="80"/>
      <c r="R22" s="80"/>
    </row>
    <row r="23" spans="1:18" ht="41.25" customHeight="1">
      <c r="A23" s="183" t="s">
        <v>11</v>
      </c>
      <c r="B23" s="188">
        <v>8</v>
      </c>
      <c r="C23" s="81"/>
      <c r="D23" s="81"/>
      <c r="E23" s="81"/>
      <c r="F23" s="81"/>
      <c r="G23" s="81"/>
      <c r="H23" s="81"/>
      <c r="I23" s="81"/>
      <c r="J23" s="81"/>
      <c r="K23" s="81"/>
      <c r="L23" s="81"/>
      <c r="M23" s="81"/>
      <c r="N23" s="80"/>
      <c r="O23" s="80"/>
      <c r="P23" s="80"/>
      <c r="Q23" s="80"/>
      <c r="R23" s="80"/>
    </row>
    <row r="24" spans="1:18" ht="15.75">
      <c r="A24" s="189"/>
      <c r="B24" s="189"/>
      <c r="C24" s="83"/>
      <c r="D24" s="83"/>
      <c r="E24" s="83"/>
      <c r="F24" s="83"/>
      <c r="G24" s="83"/>
      <c r="H24" s="83"/>
      <c r="I24" s="83"/>
      <c r="J24" s="83"/>
      <c r="K24" s="83"/>
      <c r="L24" s="83"/>
      <c r="M24" s="81"/>
      <c r="N24" s="81"/>
      <c r="O24" s="81"/>
      <c r="P24" s="81"/>
      <c r="Q24" s="81"/>
      <c r="R24" s="81"/>
    </row>
    <row r="25" spans="1:18" ht="15.75">
      <c r="A25" s="170" t="s">
        <v>12</v>
      </c>
      <c r="B25" s="189"/>
      <c r="C25" s="83"/>
      <c r="D25" s="83"/>
      <c r="E25" s="83"/>
      <c r="F25" s="83"/>
      <c r="G25" s="83"/>
      <c r="H25" s="83"/>
      <c r="I25" s="83"/>
      <c r="J25" s="83"/>
      <c r="K25" s="83"/>
      <c r="L25" s="83"/>
      <c r="M25" s="81"/>
      <c r="N25" s="81"/>
      <c r="O25" s="81"/>
      <c r="P25" s="81"/>
      <c r="Q25" s="81"/>
      <c r="R25" s="81"/>
    </row>
    <row r="26" spans="1:18" ht="35.25" customHeight="1">
      <c r="A26" s="185" t="s">
        <v>13</v>
      </c>
      <c r="B26" s="190">
        <f>LOOKUP(B14,'Filtri 2'!A1:'Filtri 2'!B:B)</f>
        <v>437196.43420637422</v>
      </c>
      <c r="C26" s="83"/>
      <c r="D26" s="83"/>
      <c r="E26" s="83"/>
      <c r="F26" s="83"/>
      <c r="G26" s="83"/>
      <c r="H26" s="83"/>
      <c r="I26" s="83"/>
      <c r="J26" s="83"/>
      <c r="K26" s="83"/>
      <c r="L26" s="83"/>
      <c r="M26" s="81"/>
      <c r="N26" s="81"/>
      <c r="O26" s="81"/>
      <c r="P26" s="81"/>
      <c r="Q26" s="81"/>
      <c r="R26" s="81"/>
    </row>
    <row r="27" spans="1:18" ht="15.75">
      <c r="A27" s="185" t="s">
        <v>14</v>
      </c>
      <c r="B27" s="191">
        <f>Budžets!F24</f>
        <v>437196.4</v>
      </c>
      <c r="C27" s="83"/>
      <c r="D27" s="83"/>
      <c r="E27" s="83"/>
      <c r="F27" s="83"/>
      <c r="G27" s="83"/>
      <c r="H27" s="83"/>
      <c r="I27" s="83"/>
      <c r="J27" s="83"/>
      <c r="K27" s="83"/>
      <c r="L27" s="83"/>
      <c r="M27" s="81"/>
      <c r="N27" s="81"/>
      <c r="O27" s="81"/>
      <c r="P27" s="81"/>
      <c r="Q27" s="81"/>
      <c r="R27" s="81"/>
    </row>
    <row r="28" spans="1:18" ht="15.75">
      <c r="A28" s="108"/>
      <c r="B28" s="108"/>
    </row>
    <row r="29" spans="1:18" ht="15.75">
      <c r="A29" s="192" t="s">
        <v>15</v>
      </c>
      <c r="B29" s="108"/>
      <c r="C29" s="81"/>
      <c r="D29" s="81"/>
      <c r="E29" s="81"/>
      <c r="F29" s="81"/>
      <c r="G29" s="81"/>
      <c r="H29" s="81"/>
      <c r="I29" s="81"/>
      <c r="J29" s="81"/>
      <c r="K29" s="81"/>
      <c r="L29" s="81"/>
      <c r="M29" s="81"/>
      <c r="N29" s="81"/>
      <c r="O29" s="81"/>
      <c r="P29" s="81"/>
      <c r="Q29" s="81"/>
      <c r="R29" s="81"/>
    </row>
    <row r="30" spans="1:18" ht="15.75">
      <c r="A30" s="185" t="s">
        <v>16</v>
      </c>
      <c r="B30" s="183" t="s">
        <v>1199</v>
      </c>
    </row>
    <row r="31" spans="1:18" ht="31.5">
      <c r="A31" s="185" t="s">
        <v>17</v>
      </c>
      <c r="B31" s="183" t="s">
        <v>1200</v>
      </c>
    </row>
    <row r="32" spans="1:18" ht="15.75">
      <c r="A32" s="185" t="s">
        <v>18</v>
      </c>
      <c r="B32" s="183">
        <v>29105154</v>
      </c>
      <c r="E32" s="118"/>
    </row>
    <row r="33" spans="1:2" ht="15.75">
      <c r="A33" s="108"/>
      <c r="B33" s="108"/>
    </row>
    <row r="34" spans="1:2" s="28" customFormat="1" ht="42" customHeight="1">
      <c r="A34" s="245" t="s">
        <v>19</v>
      </c>
      <c r="B34" s="246"/>
    </row>
    <row r="35" spans="1:2" ht="15">
      <c r="A35" s="162"/>
      <c r="B35" s="162"/>
    </row>
    <row r="36" spans="1:2" ht="15">
      <c r="B36" s="162"/>
    </row>
    <row r="37" spans="1:2" ht="15">
      <c r="A37" s="163"/>
      <c r="B37" s="162"/>
    </row>
    <row r="38" spans="1:2" ht="15">
      <c r="A38" s="162"/>
      <c r="B38" s="162"/>
    </row>
    <row r="39" spans="1:2" ht="15">
      <c r="A39" s="162"/>
      <c r="B39" s="162"/>
    </row>
    <row r="40" spans="1:2" ht="15">
      <c r="A40" s="162"/>
      <c r="B40" s="162"/>
    </row>
    <row r="41" spans="1:2" ht="15">
      <c r="A41" s="162"/>
      <c r="B41" s="162"/>
    </row>
    <row r="42" spans="1:2" ht="15">
      <c r="A42" s="162"/>
      <c r="B42" s="162"/>
    </row>
  </sheetData>
  <mergeCells count="5">
    <mergeCell ref="D14:I14"/>
    <mergeCell ref="D15:I15"/>
    <mergeCell ref="A34:B34"/>
    <mergeCell ref="A17:B17"/>
    <mergeCell ref="A11:B13"/>
  </mergeCells>
  <printOptions horizontalCentered="1"/>
  <pageMargins left="0.70866141732283472" right="0.70866141732283472" top="0.39370078740157483" bottom="0.39370078740157483" header="0.31496062992125984" footer="0.31496062992125984"/>
  <pageSetup paperSize="9" orientation="portrait" useFirstPageNumber="1" r:id="rId1"/>
  <headerFooter>
    <oddFooter>&amp;C&amp;P</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'Filtri 2'!$A$1:$A$119</xm:f>
          </x14:formula1>
          <xm:sqref>B14</xm:sqref>
        </x14:dataValidation>
        <x14:dataValidation type="list" allowBlank="1" showInputMessage="1" showErrorMessage="1">
          <x14:formula1>
            <xm:f>'Filtri 2'!$F$1:$F$2</xm:f>
          </x14:formula1>
          <xm:sqref>B15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tabSelected="1" topLeftCell="A28" zoomScale="130" zoomScaleNormal="130" workbookViewId="0">
      <selection sqref="A1:C1"/>
    </sheetView>
  </sheetViews>
  <sheetFormatPr defaultRowHeight="12.75"/>
  <cols>
    <col min="1" max="1" width="7.28515625" style="17" customWidth="1"/>
    <col min="2" max="2" width="42" style="17" customWidth="1"/>
    <col min="3" max="3" width="36.5703125" style="17" customWidth="1"/>
    <col min="4" max="4" width="9.140625" style="17" customWidth="1"/>
    <col min="5" max="5" width="9.140625" style="17"/>
    <col min="6" max="7" width="9.140625" style="17" customWidth="1"/>
    <col min="8" max="16384" width="9.140625" style="17"/>
  </cols>
  <sheetData>
    <row r="1" spans="1:14" ht="21.75" customHeight="1">
      <c r="A1" s="253" t="s">
        <v>1433</v>
      </c>
      <c r="B1" s="254"/>
      <c r="C1" s="254"/>
    </row>
    <row r="2" spans="1:14" ht="12.75" customHeight="1">
      <c r="A2" s="251" t="s">
        <v>1427</v>
      </c>
      <c r="B2" s="252"/>
      <c r="C2" s="252"/>
      <c r="D2" s="18"/>
      <c r="E2" s="18"/>
      <c r="F2" s="18"/>
      <c r="G2" s="18"/>
      <c r="H2" s="18"/>
      <c r="I2" s="18"/>
      <c r="J2" s="18"/>
      <c r="K2" s="18"/>
      <c r="L2" s="18"/>
      <c r="M2" s="18"/>
      <c r="N2" s="18"/>
    </row>
    <row r="3" spans="1:14">
      <c r="A3" s="252"/>
      <c r="B3" s="252"/>
      <c r="C3" s="252"/>
      <c r="D3" s="18"/>
      <c r="E3" s="18"/>
      <c r="F3" s="18"/>
      <c r="G3" s="18"/>
      <c r="H3" s="18"/>
      <c r="I3" s="18"/>
      <c r="J3" s="18"/>
      <c r="K3" s="18"/>
      <c r="L3" s="18"/>
      <c r="M3" s="18"/>
      <c r="N3" s="18"/>
    </row>
    <row r="4" spans="1:14">
      <c r="A4" s="252"/>
      <c r="B4" s="252"/>
      <c r="C4" s="252"/>
      <c r="D4" s="18"/>
      <c r="E4" s="18"/>
      <c r="F4" s="18"/>
      <c r="G4" s="18"/>
      <c r="H4" s="18"/>
      <c r="I4" s="18"/>
      <c r="J4" s="18"/>
      <c r="K4" s="18"/>
      <c r="L4" s="18"/>
      <c r="M4" s="18"/>
      <c r="N4" s="18"/>
    </row>
    <row r="5" spans="1:14">
      <c r="A5" s="252"/>
      <c r="B5" s="252"/>
      <c r="C5" s="252"/>
      <c r="D5" s="18"/>
      <c r="E5" s="18"/>
      <c r="F5" s="18"/>
      <c r="G5" s="18"/>
      <c r="H5" s="18"/>
      <c r="I5" s="18"/>
      <c r="J5" s="18"/>
      <c r="K5" s="18"/>
      <c r="L5" s="18"/>
      <c r="M5" s="18"/>
      <c r="N5" s="18"/>
    </row>
    <row r="6" spans="1:14">
      <c r="A6" s="252"/>
      <c r="B6" s="252"/>
      <c r="C6" s="252"/>
      <c r="D6" s="18"/>
      <c r="E6" s="18"/>
      <c r="F6" s="18"/>
      <c r="G6" s="18"/>
      <c r="H6" s="18"/>
      <c r="I6" s="18"/>
      <c r="J6" s="18"/>
      <c r="K6" s="18"/>
      <c r="L6" s="18"/>
      <c r="M6" s="18"/>
      <c r="N6" s="18"/>
    </row>
    <row r="7" spans="1:14" ht="15.75" customHeight="1">
      <c r="A7" s="252"/>
      <c r="B7" s="252"/>
      <c r="C7" s="252"/>
      <c r="D7" s="18"/>
      <c r="E7" s="18"/>
      <c r="F7" s="18"/>
      <c r="G7" s="18"/>
      <c r="H7" s="18"/>
      <c r="I7" s="18"/>
      <c r="J7" s="18"/>
      <c r="K7" s="18"/>
      <c r="L7" s="18"/>
      <c r="M7" s="18"/>
      <c r="N7" s="18"/>
    </row>
    <row r="8" spans="1:14">
      <c r="A8" s="252"/>
      <c r="B8" s="252"/>
      <c r="C8" s="252"/>
      <c r="D8" s="18"/>
      <c r="E8" s="18"/>
      <c r="F8" s="18"/>
      <c r="G8" s="18"/>
      <c r="H8" s="18"/>
      <c r="I8" s="18"/>
      <c r="J8" s="18"/>
      <c r="K8" s="18"/>
      <c r="L8" s="18"/>
      <c r="M8" s="18"/>
      <c r="N8" s="18"/>
    </row>
    <row r="9" spans="1:14">
      <c r="A9" s="252"/>
      <c r="B9" s="252"/>
      <c r="C9" s="252"/>
      <c r="D9" s="18"/>
      <c r="E9" s="18"/>
      <c r="F9" s="18"/>
      <c r="G9" s="18"/>
      <c r="H9" s="18"/>
      <c r="I9" s="18"/>
      <c r="J9" s="18"/>
      <c r="K9" s="18"/>
      <c r="L9" s="18"/>
      <c r="M9" s="18"/>
      <c r="N9" s="18"/>
    </row>
    <row r="10" spans="1:14">
      <c r="A10" s="252"/>
      <c r="B10" s="252"/>
      <c r="C10" s="252"/>
      <c r="D10" s="18"/>
      <c r="E10" s="18"/>
      <c r="F10" s="18"/>
      <c r="G10" s="18"/>
      <c r="H10" s="18"/>
      <c r="I10" s="18"/>
      <c r="J10" s="18"/>
      <c r="K10" s="18"/>
      <c r="L10" s="18"/>
      <c r="M10" s="18"/>
      <c r="N10" s="18"/>
    </row>
    <row r="11" spans="1:14">
      <c r="A11" s="252"/>
      <c r="B11" s="252"/>
      <c r="C11" s="252"/>
      <c r="D11" s="18"/>
      <c r="E11" s="18"/>
      <c r="F11" s="18"/>
      <c r="G11" s="18"/>
      <c r="H11" s="18"/>
      <c r="I11" s="18"/>
      <c r="J11" s="18"/>
      <c r="K11" s="18"/>
      <c r="L11" s="18"/>
      <c r="M11" s="18"/>
      <c r="N11" s="18"/>
    </row>
    <row r="12" spans="1:14">
      <c r="A12" s="252"/>
      <c r="B12" s="252"/>
      <c r="C12" s="252"/>
      <c r="D12" s="18"/>
      <c r="E12" s="18"/>
      <c r="F12" s="18"/>
      <c r="G12" s="18"/>
      <c r="H12" s="18"/>
      <c r="I12" s="18"/>
      <c r="J12" s="18"/>
      <c r="K12" s="18"/>
      <c r="L12" s="18"/>
      <c r="M12" s="18"/>
      <c r="N12" s="18"/>
    </row>
    <row r="13" spans="1:14">
      <c r="A13" s="252"/>
      <c r="B13" s="252"/>
      <c r="C13" s="252"/>
      <c r="D13" s="18"/>
      <c r="E13" s="18"/>
      <c r="F13" s="18"/>
      <c r="G13" s="18"/>
      <c r="H13" s="18"/>
      <c r="I13" s="18"/>
      <c r="J13" s="18"/>
      <c r="K13" s="18"/>
      <c r="L13" s="18"/>
      <c r="M13" s="18"/>
      <c r="N13" s="18"/>
    </row>
    <row r="14" spans="1:14">
      <c r="A14" s="252"/>
      <c r="B14" s="252"/>
      <c r="C14" s="252"/>
      <c r="D14" s="18"/>
      <c r="E14" s="18"/>
      <c r="F14" s="18"/>
      <c r="G14" s="18"/>
      <c r="H14" s="18"/>
      <c r="I14" s="18"/>
      <c r="J14" s="18"/>
      <c r="K14" s="18"/>
      <c r="L14" s="18"/>
      <c r="M14" s="18"/>
      <c r="N14" s="18"/>
    </row>
    <row r="15" spans="1:14" ht="191.25" customHeight="1">
      <c r="A15" s="252"/>
      <c r="B15" s="252"/>
      <c r="C15" s="252"/>
      <c r="D15" s="18"/>
      <c r="E15" s="18"/>
      <c r="F15" s="18"/>
      <c r="G15" s="18"/>
      <c r="H15" s="18"/>
      <c r="I15" s="18"/>
      <c r="J15" s="18"/>
      <c r="K15" s="18"/>
      <c r="L15" s="18"/>
      <c r="M15" s="18"/>
      <c r="N15" s="18"/>
    </row>
    <row r="16" spans="1:14" ht="252" customHeight="1">
      <c r="A16" s="257" t="s">
        <v>1415</v>
      </c>
      <c r="B16" s="257"/>
      <c r="C16" s="257"/>
      <c r="D16" s="18"/>
      <c r="E16" s="18"/>
      <c r="F16" s="18"/>
      <c r="G16" s="18"/>
      <c r="H16" s="18"/>
      <c r="I16" s="18"/>
      <c r="J16" s="18"/>
      <c r="K16" s="18"/>
      <c r="L16" s="18"/>
      <c r="M16" s="18"/>
      <c r="N16" s="18"/>
    </row>
    <row r="17" spans="1:14" s="97" customFormat="1" ht="258" customHeight="1">
      <c r="A17" s="258" t="s">
        <v>1416</v>
      </c>
      <c r="B17" s="258"/>
      <c r="C17" s="258"/>
    </row>
    <row r="18" spans="1:14" s="96" customFormat="1" ht="237.75" customHeight="1">
      <c r="A18" s="259" t="s">
        <v>1417</v>
      </c>
      <c r="B18" s="259"/>
      <c r="C18" s="259"/>
    </row>
    <row r="19" spans="1:14" s="96" customFormat="1" ht="377.25" customHeight="1">
      <c r="A19" s="260" t="s">
        <v>1418</v>
      </c>
      <c r="B19" s="260"/>
      <c r="C19" s="260"/>
    </row>
    <row r="20" spans="1:14" s="96" customFormat="1" ht="362.25" customHeight="1">
      <c r="A20" s="260" t="s">
        <v>1419</v>
      </c>
      <c r="B20" s="260"/>
      <c r="C20" s="260"/>
    </row>
    <row r="21" spans="1:14" s="96" customFormat="1" ht="116.25" customHeight="1">
      <c r="A21" s="260" t="s">
        <v>1396</v>
      </c>
      <c r="B21" s="260"/>
      <c r="C21" s="260"/>
    </row>
    <row r="22" spans="1:14" s="96" customFormat="1" ht="201" customHeight="1">
      <c r="A22" s="260" t="s">
        <v>1420</v>
      </c>
      <c r="B22" s="260"/>
      <c r="C22" s="260"/>
    </row>
    <row r="23" spans="1:14" s="96" customFormat="1" ht="210" customHeight="1">
      <c r="A23" s="260" t="s">
        <v>1421</v>
      </c>
      <c r="B23" s="260"/>
      <c r="C23" s="260"/>
    </row>
    <row r="24" spans="1:14" s="96" customFormat="1" ht="262.5" customHeight="1">
      <c r="A24" s="260" t="s">
        <v>1422</v>
      </c>
      <c r="B24" s="260"/>
      <c r="C24" s="260"/>
    </row>
    <row r="25" spans="1:14" s="96" customFormat="1" ht="234.75" customHeight="1">
      <c r="A25" s="260" t="s">
        <v>1397</v>
      </c>
      <c r="B25" s="260"/>
      <c r="C25" s="260"/>
    </row>
    <row r="26" spans="1:14" s="96" customFormat="1" ht="136.5" customHeight="1">
      <c r="A26" s="260" t="s">
        <v>1226</v>
      </c>
      <c r="B26" s="260"/>
      <c r="C26" s="260"/>
    </row>
    <row r="27" spans="1:14" ht="80.25" customHeight="1">
      <c r="A27" s="260" t="s">
        <v>1398</v>
      </c>
      <c r="B27" s="260"/>
      <c r="C27" s="260"/>
      <c r="D27" s="18"/>
      <c r="E27" s="18"/>
      <c r="F27" s="18"/>
      <c r="G27" s="18"/>
      <c r="H27" s="18"/>
      <c r="I27" s="18"/>
      <c r="J27" s="18"/>
      <c r="K27" s="18"/>
      <c r="L27" s="18"/>
      <c r="M27" s="18"/>
      <c r="N27" s="18"/>
    </row>
    <row r="28" spans="1:14" ht="18.75" customHeight="1">
      <c r="A28" s="153"/>
      <c r="B28" s="153"/>
      <c r="C28" s="153"/>
    </row>
    <row r="29" spans="1:14" s="19" customFormat="1" ht="50.25" customHeight="1">
      <c r="A29" s="255" t="s">
        <v>20</v>
      </c>
      <c r="B29" s="256"/>
      <c r="C29" s="165" t="s">
        <v>21</v>
      </c>
      <c r="D29" s="82"/>
    </row>
    <row r="30" spans="1:14" s="97" customFormat="1" ht="197.25" customHeight="1">
      <c r="A30" s="154" t="s">
        <v>22</v>
      </c>
      <c r="B30" s="155" t="s">
        <v>23</v>
      </c>
      <c r="C30" s="156" t="s">
        <v>1399</v>
      </c>
    </row>
    <row r="31" spans="1:14" s="97" customFormat="1" ht="250.5" customHeight="1">
      <c r="A31" s="154" t="s">
        <v>24</v>
      </c>
      <c r="B31" s="155" t="s">
        <v>25</v>
      </c>
      <c r="C31" s="156" t="s">
        <v>1029</v>
      </c>
    </row>
    <row r="32" spans="1:14" s="98" customFormat="1" ht="409.5" customHeight="1">
      <c r="A32" s="157" t="s">
        <v>26</v>
      </c>
      <c r="B32" s="155" t="s">
        <v>27</v>
      </c>
      <c r="C32" s="158" t="s">
        <v>1400</v>
      </c>
    </row>
    <row r="33" spans="1:4" s="97" customFormat="1" ht="298.5" customHeight="1">
      <c r="A33" s="154" t="s">
        <v>28</v>
      </c>
      <c r="B33" s="155" t="s">
        <v>29</v>
      </c>
      <c r="C33" s="156" t="s">
        <v>1401</v>
      </c>
    </row>
    <row r="34" spans="1:4" s="98" customFormat="1" ht="306.75" customHeight="1">
      <c r="A34" s="157" t="s">
        <v>30</v>
      </c>
      <c r="B34" s="158" t="s">
        <v>31</v>
      </c>
      <c r="C34" s="158" t="s">
        <v>1402</v>
      </c>
    </row>
    <row r="35" spans="1:4" s="98" customFormat="1" ht="110.25" customHeight="1">
      <c r="A35" s="157" t="s">
        <v>32</v>
      </c>
      <c r="B35" s="158" t="s">
        <v>33</v>
      </c>
      <c r="C35" s="158" t="s">
        <v>1403</v>
      </c>
    </row>
    <row r="36" spans="1:4" s="19" customFormat="1">
      <c r="A36" s="93"/>
      <c r="B36" s="159"/>
      <c r="C36" s="159"/>
      <c r="D36" s="82"/>
    </row>
    <row r="37" spans="1:4">
      <c r="A37" s="160"/>
      <c r="B37" s="161"/>
      <c r="C37" s="161"/>
      <c r="D37" s="20"/>
    </row>
    <row r="38" spans="1:4">
      <c r="A38" s="161"/>
      <c r="B38" s="161"/>
      <c r="C38" s="161"/>
      <c r="D38" s="20"/>
    </row>
    <row r="39" spans="1:4">
      <c r="B39" s="21"/>
      <c r="C39" s="21"/>
    </row>
    <row r="40" spans="1:4">
      <c r="B40" s="21"/>
      <c r="C40" s="21"/>
    </row>
    <row r="41" spans="1:4">
      <c r="B41" s="21"/>
      <c r="C41" s="21"/>
    </row>
    <row r="42" spans="1:4">
      <c r="B42" s="21"/>
      <c r="C42" s="21"/>
    </row>
    <row r="43" spans="1:4">
      <c r="B43" s="21"/>
      <c r="C43" s="21"/>
    </row>
    <row r="44" spans="1:4">
      <c r="B44" s="21"/>
      <c r="C44" s="21"/>
    </row>
    <row r="45" spans="1:4" ht="13.5" customHeight="1">
      <c r="B45" s="21"/>
      <c r="C45" s="21"/>
    </row>
  </sheetData>
  <mergeCells count="15">
    <mergeCell ref="A2:C15"/>
    <mergeCell ref="A1:C1"/>
    <mergeCell ref="A29:B29"/>
    <mergeCell ref="A16:C16"/>
    <mergeCell ref="A17:C17"/>
    <mergeCell ref="A18:C18"/>
    <mergeCell ref="A19:C19"/>
    <mergeCell ref="A20:C20"/>
    <mergeCell ref="A22:C22"/>
    <mergeCell ref="A23:C23"/>
    <mergeCell ref="A24:C24"/>
    <mergeCell ref="A26:C26"/>
    <mergeCell ref="A27:C27"/>
    <mergeCell ref="A25:C25"/>
    <mergeCell ref="A21:C21"/>
  </mergeCells>
  <printOptions horizontalCentered="1"/>
  <pageMargins left="0.70866141732283472" right="0.70866141732283472" top="0.74803149606299213" bottom="0.74803149606299213" header="0.31496062992125984" footer="0.31496062992125984"/>
  <pageSetup paperSize="9" firstPageNumber="2" orientation="portrait" useFirstPageNumber="1"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7"/>
  <sheetViews>
    <sheetView zoomScale="120" zoomScaleNormal="120" workbookViewId="0">
      <selection activeCell="G76" sqref="G76"/>
    </sheetView>
  </sheetViews>
  <sheetFormatPr defaultRowHeight="15"/>
  <cols>
    <col min="1" max="1" width="7.140625" style="22" customWidth="1"/>
    <col min="2" max="2" width="7" style="22" customWidth="1"/>
    <col min="3" max="3" width="10.42578125" style="22" customWidth="1"/>
    <col min="4" max="4" width="21" style="22" customWidth="1"/>
    <col min="5" max="5" width="16.85546875" style="22" customWidth="1"/>
    <col min="6" max="6" width="13.85546875" style="22" customWidth="1"/>
    <col min="7" max="7" width="21.42578125" style="22" customWidth="1"/>
    <col min="8" max="8" width="17.7109375" style="22" customWidth="1"/>
    <col min="9" max="9" width="7.85546875" style="22" customWidth="1"/>
    <col min="10" max="16384" width="9.140625" style="22"/>
  </cols>
  <sheetData>
    <row r="1" spans="1:9" ht="15.75" customHeight="1">
      <c r="A1" s="282" t="s">
        <v>1434</v>
      </c>
      <c r="B1" s="283"/>
      <c r="C1" s="283"/>
      <c r="D1" s="284"/>
      <c r="E1" s="284"/>
      <c r="F1" s="284"/>
      <c r="G1" s="284"/>
      <c r="H1" s="284"/>
      <c r="I1" s="284"/>
    </row>
    <row r="2" spans="1:9" ht="11.25" customHeight="1">
      <c r="A2" s="23"/>
      <c r="B2" s="126"/>
      <c r="C2" s="126"/>
      <c r="D2" s="24"/>
      <c r="E2" s="24"/>
      <c r="F2" s="24"/>
      <c r="G2" s="24"/>
      <c r="H2" s="24"/>
      <c r="I2" s="24"/>
    </row>
    <row r="3" spans="1:9" s="25" customFormat="1" ht="12.75" customHeight="1">
      <c r="A3" s="261" t="s">
        <v>34</v>
      </c>
      <c r="B3" s="299" t="s">
        <v>35</v>
      </c>
      <c r="C3" s="300"/>
      <c r="D3" s="303" t="s">
        <v>36</v>
      </c>
      <c r="E3" s="297" t="s">
        <v>37</v>
      </c>
      <c r="F3" s="305" t="s">
        <v>38</v>
      </c>
      <c r="G3" s="306"/>
      <c r="H3" s="297" t="s">
        <v>39</v>
      </c>
      <c r="I3" s="296" t="s">
        <v>40</v>
      </c>
    </row>
    <row r="4" spans="1:9" s="93" customFormat="1" ht="100.5" customHeight="1">
      <c r="A4" s="262"/>
      <c r="B4" s="301"/>
      <c r="C4" s="302"/>
      <c r="D4" s="304"/>
      <c r="E4" s="298"/>
      <c r="F4" s="120" t="s">
        <v>41</v>
      </c>
      <c r="G4" s="120" t="s">
        <v>42</v>
      </c>
      <c r="H4" s="298"/>
      <c r="I4" s="296"/>
    </row>
    <row r="5" spans="1:9" s="93" customFormat="1" ht="126" customHeight="1">
      <c r="A5" s="262"/>
      <c r="B5" s="267" t="s">
        <v>1236</v>
      </c>
      <c r="C5" s="268"/>
      <c r="D5" s="127" t="s">
        <v>1234</v>
      </c>
      <c r="E5" s="127" t="s">
        <v>43</v>
      </c>
      <c r="F5" s="127" t="s">
        <v>1232</v>
      </c>
      <c r="G5" s="127" t="s">
        <v>992</v>
      </c>
      <c r="H5" s="127" t="s">
        <v>993</v>
      </c>
      <c r="I5" s="127" t="s">
        <v>950</v>
      </c>
    </row>
    <row r="6" spans="1:9" s="93" customFormat="1" ht="108.75" customHeight="1">
      <c r="A6" s="262"/>
      <c r="B6" s="267" t="s">
        <v>1237</v>
      </c>
      <c r="C6" s="268"/>
      <c r="D6" s="127" t="s">
        <v>1235</v>
      </c>
      <c r="E6" s="127" t="s">
        <v>43</v>
      </c>
      <c r="F6" s="127" t="s">
        <v>1233</v>
      </c>
      <c r="G6" s="127" t="s">
        <v>994</v>
      </c>
      <c r="H6" s="127" t="s">
        <v>1231</v>
      </c>
      <c r="I6" s="127" t="s">
        <v>950</v>
      </c>
    </row>
    <row r="7" spans="1:9" s="93" customFormat="1" ht="93.75" customHeight="1">
      <c r="A7" s="193"/>
      <c r="B7" s="267" t="s">
        <v>1238</v>
      </c>
      <c r="C7" s="268"/>
      <c r="D7" s="127" t="s">
        <v>1239</v>
      </c>
      <c r="E7" s="127" t="s">
        <v>43</v>
      </c>
      <c r="F7" s="127" t="s">
        <v>1073</v>
      </c>
      <c r="G7" s="127" t="s">
        <v>995</v>
      </c>
      <c r="H7" s="127" t="s">
        <v>996</v>
      </c>
      <c r="I7" s="127" t="s">
        <v>950</v>
      </c>
    </row>
    <row r="8" spans="1:9" s="93" customFormat="1" ht="120" customHeight="1">
      <c r="A8" s="193"/>
      <c r="B8" s="267" t="s">
        <v>1227</v>
      </c>
      <c r="C8" s="268"/>
      <c r="D8" s="127" t="s">
        <v>1404</v>
      </c>
      <c r="E8" s="127" t="s">
        <v>942</v>
      </c>
      <c r="F8" s="127" t="s">
        <v>1073</v>
      </c>
      <c r="G8" s="127" t="s">
        <v>997</v>
      </c>
      <c r="H8" s="127" t="s">
        <v>998</v>
      </c>
      <c r="I8" s="127" t="s">
        <v>958</v>
      </c>
    </row>
    <row r="9" spans="1:9" s="93" customFormat="1" ht="100.5" customHeight="1">
      <c r="A9" s="193"/>
      <c r="B9" s="267" t="s">
        <v>1242</v>
      </c>
      <c r="C9" s="268"/>
      <c r="D9" s="127" t="s">
        <v>1241</v>
      </c>
      <c r="E9" s="127" t="s">
        <v>940</v>
      </c>
      <c r="F9" s="127" t="s">
        <v>1240</v>
      </c>
      <c r="G9" s="127" t="s">
        <v>999</v>
      </c>
      <c r="H9" s="127" t="s">
        <v>1000</v>
      </c>
      <c r="I9" s="127" t="s">
        <v>955</v>
      </c>
    </row>
    <row r="10" spans="1:9" s="93" customFormat="1" ht="111.75" customHeight="1">
      <c r="A10" s="193"/>
      <c r="B10" s="267" t="s">
        <v>1228</v>
      </c>
      <c r="C10" s="268"/>
      <c r="D10" s="127" t="s">
        <v>1405</v>
      </c>
      <c r="E10" s="127" t="s">
        <v>940</v>
      </c>
      <c r="F10" s="127" t="s">
        <v>1243</v>
      </c>
      <c r="G10" s="127" t="s">
        <v>1001</v>
      </c>
      <c r="H10" s="127" t="s">
        <v>1406</v>
      </c>
      <c r="I10" s="127" t="s">
        <v>953</v>
      </c>
    </row>
    <row r="11" spans="1:9" s="93" customFormat="1" ht="134.25" customHeight="1">
      <c r="A11" s="193"/>
      <c r="B11" s="267" t="s">
        <v>1244</v>
      </c>
      <c r="C11" s="268"/>
      <c r="D11" s="127" t="s">
        <v>1245</v>
      </c>
      <c r="E11" s="127" t="s">
        <v>941</v>
      </c>
      <c r="F11" s="127" t="s">
        <v>1393</v>
      </c>
      <c r="G11" s="127" t="s">
        <v>1407</v>
      </c>
      <c r="H11" s="127" t="s">
        <v>1408</v>
      </c>
      <c r="I11" s="127" t="s">
        <v>957</v>
      </c>
    </row>
    <row r="12" spans="1:9" s="93" customFormat="1" ht="101.25" customHeight="1">
      <c r="A12" s="193"/>
      <c r="B12" s="267" t="s">
        <v>1246</v>
      </c>
      <c r="C12" s="268"/>
      <c r="D12" s="127" t="s">
        <v>1143</v>
      </c>
      <c r="E12" s="127" t="s">
        <v>940</v>
      </c>
      <c r="F12" s="127" t="s">
        <v>1247</v>
      </c>
      <c r="G12" s="127" t="s">
        <v>1409</v>
      </c>
      <c r="H12" s="127" t="s">
        <v>1002</v>
      </c>
      <c r="I12" s="127" t="s">
        <v>955</v>
      </c>
    </row>
    <row r="13" spans="1:9" s="93" customFormat="1" ht="128.25" customHeight="1">
      <c r="A13" s="193"/>
      <c r="B13" s="267" t="s">
        <v>1248</v>
      </c>
      <c r="C13" s="268"/>
      <c r="D13" s="127" t="s">
        <v>1144</v>
      </c>
      <c r="E13" s="127" t="s">
        <v>43</v>
      </c>
      <c r="F13" s="127" t="s">
        <v>1249</v>
      </c>
      <c r="G13" s="127" t="s">
        <v>1003</v>
      </c>
      <c r="H13" s="127" t="s">
        <v>1004</v>
      </c>
      <c r="I13" s="127" t="s">
        <v>950</v>
      </c>
    </row>
    <row r="14" spans="1:9" s="25" customFormat="1" ht="126.75" customHeight="1">
      <c r="A14" s="193"/>
      <c r="B14" s="267" t="s">
        <v>1251</v>
      </c>
      <c r="C14" s="268"/>
      <c r="D14" s="128" t="s">
        <v>1252</v>
      </c>
      <c r="E14" s="127" t="s">
        <v>43</v>
      </c>
      <c r="F14" s="127" t="s">
        <v>1250</v>
      </c>
      <c r="G14" s="127" t="s">
        <v>1141</v>
      </c>
      <c r="H14" s="127" t="s">
        <v>1142</v>
      </c>
      <c r="I14" s="127" t="s">
        <v>1005</v>
      </c>
    </row>
    <row r="15" spans="1:9" s="25" customFormat="1" ht="114.75" customHeight="1">
      <c r="A15" s="193"/>
      <c r="B15" s="267" t="s">
        <v>1253</v>
      </c>
      <c r="C15" s="268"/>
      <c r="D15" s="128" t="s">
        <v>1254</v>
      </c>
      <c r="E15" s="127" t="s">
        <v>43</v>
      </c>
      <c r="F15" s="127" t="s">
        <v>1257</v>
      </c>
      <c r="G15" s="129" t="s">
        <v>1007</v>
      </c>
      <c r="H15" s="127" t="s">
        <v>1207</v>
      </c>
      <c r="I15" s="127" t="s">
        <v>1008</v>
      </c>
    </row>
    <row r="16" spans="1:9" s="25" customFormat="1" ht="128.25" customHeight="1">
      <c r="A16" s="193"/>
      <c r="B16" s="267" t="s">
        <v>1118</v>
      </c>
      <c r="C16" s="268"/>
      <c r="D16" s="128" t="s">
        <v>1255</v>
      </c>
      <c r="E16" s="127" t="s">
        <v>43</v>
      </c>
      <c r="F16" s="127" t="s">
        <v>1258</v>
      </c>
      <c r="G16" s="127" t="s">
        <v>1030</v>
      </c>
      <c r="H16" s="127" t="s">
        <v>1208</v>
      </c>
      <c r="I16" s="130" t="s">
        <v>1031</v>
      </c>
    </row>
    <row r="17" spans="1:9" s="25" customFormat="1" ht="79.5" customHeight="1">
      <c r="A17" s="193"/>
      <c r="B17" s="267" t="s">
        <v>1256</v>
      </c>
      <c r="C17" s="268"/>
      <c r="D17" s="127" t="s">
        <v>1034</v>
      </c>
      <c r="E17" s="127" t="s">
        <v>43</v>
      </c>
      <c r="F17" s="127" t="s">
        <v>1123</v>
      </c>
      <c r="G17" s="127" t="s">
        <v>1032</v>
      </c>
      <c r="H17" s="127" t="s">
        <v>1149</v>
      </c>
      <c r="I17" s="131" t="s">
        <v>950</v>
      </c>
    </row>
    <row r="18" spans="1:9" s="25" customFormat="1" ht="77.25" customHeight="1">
      <c r="A18" s="193"/>
      <c r="B18" s="267" t="s">
        <v>1259</v>
      </c>
      <c r="C18" s="268"/>
      <c r="D18" s="128" t="s">
        <v>1260</v>
      </c>
      <c r="E18" s="127" t="s">
        <v>43</v>
      </c>
      <c r="F18" s="127" t="s">
        <v>1261</v>
      </c>
      <c r="G18" s="127" t="s">
        <v>1033</v>
      </c>
      <c r="H18" s="127" t="s">
        <v>1145</v>
      </c>
      <c r="I18" s="127" t="s">
        <v>950</v>
      </c>
    </row>
    <row r="19" spans="1:9" s="25" customFormat="1" ht="76.5" customHeight="1">
      <c r="A19" s="193"/>
      <c r="B19" s="267" t="s">
        <v>1037</v>
      </c>
      <c r="C19" s="268"/>
      <c r="D19" s="128" t="s">
        <v>1411</v>
      </c>
      <c r="E19" s="127" t="s">
        <v>941</v>
      </c>
      <c r="F19" s="127" t="s">
        <v>1232</v>
      </c>
      <c r="G19" s="127" t="s">
        <v>1032</v>
      </c>
      <c r="H19" s="127" t="s">
        <v>1147</v>
      </c>
      <c r="I19" s="131" t="s">
        <v>957</v>
      </c>
    </row>
    <row r="20" spans="1:9" s="25" customFormat="1" ht="116.25" customHeight="1">
      <c r="A20" s="193"/>
      <c r="B20" s="267" t="s">
        <v>1262</v>
      </c>
      <c r="C20" s="268"/>
      <c r="D20" s="127" t="s">
        <v>1410</v>
      </c>
      <c r="E20" s="127" t="s">
        <v>43</v>
      </c>
      <c r="F20" s="127" t="s">
        <v>1263</v>
      </c>
      <c r="G20" s="127" t="s">
        <v>1030</v>
      </c>
      <c r="H20" s="127" t="s">
        <v>1038</v>
      </c>
      <c r="I20" s="127" t="s">
        <v>950</v>
      </c>
    </row>
    <row r="21" spans="1:9" s="25" customFormat="1" ht="129" customHeight="1">
      <c r="A21" s="193"/>
      <c r="B21" s="267" t="s">
        <v>1264</v>
      </c>
      <c r="C21" s="268"/>
      <c r="D21" s="127" t="s">
        <v>1273</v>
      </c>
      <c r="E21" s="127" t="s">
        <v>43</v>
      </c>
      <c r="F21" s="127" t="s">
        <v>1263</v>
      </c>
      <c r="G21" s="127" t="s">
        <v>1030</v>
      </c>
      <c r="H21" s="127" t="s">
        <v>1148</v>
      </c>
      <c r="I21" s="127" t="s">
        <v>950</v>
      </c>
    </row>
    <row r="22" spans="1:9" s="25" customFormat="1" ht="144.75" customHeight="1">
      <c r="A22" s="193"/>
      <c r="B22" s="267" t="s">
        <v>1265</v>
      </c>
      <c r="C22" s="268"/>
      <c r="D22" s="127" t="s">
        <v>1274</v>
      </c>
      <c r="E22" s="127" t="s">
        <v>43</v>
      </c>
      <c r="F22" s="127" t="s">
        <v>1263</v>
      </c>
      <c r="G22" s="127" t="s">
        <v>1030</v>
      </c>
      <c r="H22" s="127" t="s">
        <v>1038</v>
      </c>
      <c r="I22" s="127" t="s">
        <v>950</v>
      </c>
    </row>
    <row r="23" spans="1:9" s="25" customFormat="1" ht="135.75" customHeight="1">
      <c r="A23" s="193"/>
      <c r="B23" s="267" t="s">
        <v>1269</v>
      </c>
      <c r="C23" s="268"/>
      <c r="D23" s="127" t="s">
        <v>1266</v>
      </c>
      <c r="E23" s="127" t="s">
        <v>43</v>
      </c>
      <c r="F23" s="127" t="s">
        <v>1261</v>
      </c>
      <c r="G23" s="127" t="s">
        <v>1281</v>
      </c>
      <c r="H23" s="127" t="s">
        <v>1412</v>
      </c>
      <c r="I23" s="127" t="s">
        <v>950</v>
      </c>
    </row>
    <row r="24" spans="1:9" s="25" customFormat="1" ht="135.75" customHeight="1">
      <c r="A24" s="193"/>
      <c r="B24" s="267" t="s">
        <v>1202</v>
      </c>
      <c r="C24" s="268"/>
      <c r="D24" s="132" t="s">
        <v>1275</v>
      </c>
      <c r="E24" s="132" t="s">
        <v>941</v>
      </c>
      <c r="F24" s="132" t="s">
        <v>1267</v>
      </c>
      <c r="G24" s="132" t="s">
        <v>1044</v>
      </c>
      <c r="H24" s="132" t="s">
        <v>1209</v>
      </c>
      <c r="I24" s="132" t="s">
        <v>964</v>
      </c>
    </row>
    <row r="25" spans="1:9" s="25" customFormat="1" ht="135.75" customHeight="1">
      <c r="A25" s="193"/>
      <c r="B25" s="267" t="s">
        <v>1201</v>
      </c>
      <c r="C25" s="268"/>
      <c r="D25" s="132" t="s">
        <v>1210</v>
      </c>
      <c r="E25" s="132" t="s">
        <v>43</v>
      </c>
      <c r="F25" s="132" t="s">
        <v>1268</v>
      </c>
      <c r="G25" s="132" t="s">
        <v>1045</v>
      </c>
      <c r="H25" s="132" t="s">
        <v>1276</v>
      </c>
      <c r="I25" s="132" t="s">
        <v>961</v>
      </c>
    </row>
    <row r="26" spans="1:9" s="25" customFormat="1" ht="140.25" customHeight="1">
      <c r="A26" s="193"/>
      <c r="B26" s="267" t="s">
        <v>1039</v>
      </c>
      <c r="C26" s="268"/>
      <c r="D26" s="127" t="s">
        <v>1277</v>
      </c>
      <c r="E26" s="127" t="s">
        <v>941</v>
      </c>
      <c r="F26" s="127" t="s">
        <v>1261</v>
      </c>
      <c r="G26" s="127" t="s">
        <v>1146</v>
      </c>
      <c r="H26" s="127" t="s">
        <v>1040</v>
      </c>
      <c r="I26" s="127" t="s">
        <v>953</v>
      </c>
    </row>
    <row r="27" spans="1:9" s="25" customFormat="1" ht="115.5" customHeight="1">
      <c r="A27" s="193"/>
      <c r="B27" s="267" t="s">
        <v>1047</v>
      </c>
      <c r="C27" s="268"/>
      <c r="D27" s="127" t="s">
        <v>1278</v>
      </c>
      <c r="E27" s="127" t="s">
        <v>43</v>
      </c>
      <c r="F27" s="127" t="s">
        <v>1270</v>
      </c>
      <c r="G27" s="127" t="s">
        <v>1048</v>
      </c>
      <c r="H27" s="127" t="s">
        <v>1152</v>
      </c>
      <c r="I27" s="127" t="s">
        <v>968</v>
      </c>
    </row>
    <row r="28" spans="1:9" s="25" customFormat="1" ht="98.25" customHeight="1">
      <c r="A28" s="193"/>
      <c r="B28" s="267" t="s">
        <v>1047</v>
      </c>
      <c r="C28" s="268"/>
      <c r="D28" s="127" t="s">
        <v>1279</v>
      </c>
      <c r="E28" s="127" t="s">
        <v>939</v>
      </c>
      <c r="F28" s="127" t="s">
        <v>1271</v>
      </c>
      <c r="G28" s="127" t="s">
        <v>1050</v>
      </c>
      <c r="H28" s="127" t="s">
        <v>1152</v>
      </c>
      <c r="I28" s="127" t="s">
        <v>969</v>
      </c>
    </row>
    <row r="29" spans="1:9" s="25" customFormat="1" ht="94.5" customHeight="1">
      <c r="A29" s="193"/>
      <c r="B29" s="307" t="s">
        <v>1052</v>
      </c>
      <c r="C29" s="308"/>
      <c r="D29" s="133" t="s">
        <v>1280</v>
      </c>
      <c r="E29" s="127" t="s">
        <v>939</v>
      </c>
      <c r="F29" s="127" t="s">
        <v>1272</v>
      </c>
      <c r="G29" s="127" t="s">
        <v>1050</v>
      </c>
      <c r="H29" s="127" t="s">
        <v>1152</v>
      </c>
      <c r="I29" s="127" t="s">
        <v>969</v>
      </c>
    </row>
    <row r="30" spans="1:9" s="25" customFormat="1" ht="102" customHeight="1">
      <c r="A30" s="193"/>
      <c r="B30" s="267" t="s">
        <v>1053</v>
      </c>
      <c r="C30" s="268"/>
      <c r="D30" s="127" t="s">
        <v>1282</v>
      </c>
      <c r="E30" s="127" t="s">
        <v>43</v>
      </c>
      <c r="F30" s="127" t="s">
        <v>1006</v>
      </c>
      <c r="G30" s="127" t="s">
        <v>1054</v>
      </c>
      <c r="H30" s="127" t="s">
        <v>1150</v>
      </c>
      <c r="I30" s="127" t="s">
        <v>968</v>
      </c>
    </row>
    <row r="31" spans="1:9" s="25" customFormat="1" ht="140.25" customHeight="1">
      <c r="A31" s="193"/>
      <c r="B31" s="267" t="s">
        <v>1053</v>
      </c>
      <c r="C31" s="268"/>
      <c r="D31" s="127" t="s">
        <v>1283</v>
      </c>
      <c r="E31" s="127" t="s">
        <v>939</v>
      </c>
      <c r="F31" s="127" t="s">
        <v>1006</v>
      </c>
      <c r="G31" s="127" t="s">
        <v>1050</v>
      </c>
      <c r="H31" s="127" t="s">
        <v>1150</v>
      </c>
      <c r="I31" s="127" t="s">
        <v>969</v>
      </c>
    </row>
    <row r="32" spans="1:9" s="25" customFormat="1" ht="140.25" customHeight="1">
      <c r="A32" s="193"/>
      <c r="B32" s="267" t="s">
        <v>1055</v>
      </c>
      <c r="C32" s="268"/>
      <c r="D32" s="127" t="s">
        <v>1298</v>
      </c>
      <c r="E32" s="127" t="s">
        <v>43</v>
      </c>
      <c r="F32" s="127" t="s">
        <v>1297</v>
      </c>
      <c r="G32" s="127" t="s">
        <v>1056</v>
      </c>
      <c r="H32" s="127" t="s">
        <v>1151</v>
      </c>
      <c r="I32" s="127" t="s">
        <v>1049</v>
      </c>
    </row>
    <row r="33" spans="1:10" s="25" customFormat="1" ht="126.75" customHeight="1">
      <c r="A33" s="193"/>
      <c r="B33" s="267" t="s">
        <v>1058</v>
      </c>
      <c r="C33" s="268"/>
      <c r="D33" s="127" t="s">
        <v>1296</v>
      </c>
      <c r="E33" s="134" t="s">
        <v>43</v>
      </c>
      <c r="F33" s="127" t="s">
        <v>1297</v>
      </c>
      <c r="G33" s="127" t="s">
        <v>1056</v>
      </c>
      <c r="H33" s="127" t="s">
        <v>1151</v>
      </c>
      <c r="I33" s="127" t="s">
        <v>1049</v>
      </c>
    </row>
    <row r="34" spans="1:10" s="25" customFormat="1" ht="140.25" customHeight="1">
      <c r="A34" s="193"/>
      <c r="B34" s="267" t="s">
        <v>1059</v>
      </c>
      <c r="C34" s="268"/>
      <c r="D34" s="127" t="s">
        <v>1286</v>
      </c>
      <c r="E34" s="127" t="s">
        <v>43</v>
      </c>
      <c r="F34" s="127" t="s">
        <v>1297</v>
      </c>
      <c r="G34" s="127" t="s">
        <v>1056</v>
      </c>
      <c r="H34" s="127" t="s">
        <v>1151</v>
      </c>
      <c r="I34" s="127" t="s">
        <v>1049</v>
      </c>
    </row>
    <row r="35" spans="1:10" s="25" customFormat="1" ht="140.25" customHeight="1">
      <c r="A35" s="193"/>
      <c r="B35" s="267" t="s">
        <v>1060</v>
      </c>
      <c r="C35" s="268"/>
      <c r="D35" s="127" t="s">
        <v>1299</v>
      </c>
      <c r="E35" s="127" t="s">
        <v>43</v>
      </c>
      <c r="F35" s="127" t="s">
        <v>1297</v>
      </c>
      <c r="G35" s="127" t="s">
        <v>1056</v>
      </c>
      <c r="H35" s="127" t="s">
        <v>1151</v>
      </c>
      <c r="I35" s="134" t="s">
        <v>1049</v>
      </c>
    </row>
    <row r="36" spans="1:10" s="25" customFormat="1" ht="125.25" customHeight="1">
      <c r="A36" s="193"/>
      <c r="B36" s="267" t="s">
        <v>1211</v>
      </c>
      <c r="C36" s="268"/>
      <c r="D36" s="127" t="s">
        <v>1303</v>
      </c>
      <c r="E36" s="127" t="s">
        <v>43</v>
      </c>
      <c r="F36" s="127" t="s">
        <v>1297</v>
      </c>
      <c r="G36" s="127" t="s">
        <v>1056</v>
      </c>
      <c r="H36" s="127" t="s">
        <v>1151</v>
      </c>
      <c r="I36" s="127" t="s">
        <v>1049</v>
      </c>
    </row>
    <row r="37" spans="1:10" s="25" customFormat="1" ht="140.25" customHeight="1">
      <c r="A37" s="193"/>
      <c r="B37" s="267" t="s">
        <v>1061</v>
      </c>
      <c r="C37" s="268"/>
      <c r="D37" s="127" t="s">
        <v>1287</v>
      </c>
      <c r="E37" s="127" t="s">
        <v>43</v>
      </c>
      <c r="F37" s="127" t="s">
        <v>1285</v>
      </c>
      <c r="G37" s="127" t="s">
        <v>1056</v>
      </c>
      <c r="H37" s="127" t="s">
        <v>1151</v>
      </c>
      <c r="I37" s="135" t="s">
        <v>1049</v>
      </c>
    </row>
    <row r="38" spans="1:10" s="25" customFormat="1" ht="132.75" customHeight="1">
      <c r="A38" s="193"/>
      <c r="B38" s="267" t="s">
        <v>1212</v>
      </c>
      <c r="C38" s="268"/>
      <c r="D38" s="127" t="s">
        <v>1296</v>
      </c>
      <c r="E38" s="127" t="s">
        <v>43</v>
      </c>
      <c r="F38" s="127" t="s">
        <v>1297</v>
      </c>
      <c r="G38" s="127" t="s">
        <v>1056</v>
      </c>
      <c r="H38" s="128" t="s">
        <v>1057</v>
      </c>
      <c r="I38" s="127" t="s">
        <v>1049</v>
      </c>
      <c r="J38" s="103"/>
    </row>
    <row r="39" spans="1:10" s="25" customFormat="1" ht="140.25" customHeight="1">
      <c r="A39" s="193"/>
      <c r="B39" s="267" t="s">
        <v>1213</v>
      </c>
      <c r="C39" s="268"/>
      <c r="D39" s="127" t="s">
        <v>1304</v>
      </c>
      <c r="E39" s="127" t="s">
        <v>43</v>
      </c>
      <c r="F39" s="127" t="s">
        <v>1297</v>
      </c>
      <c r="G39" s="127" t="s">
        <v>1056</v>
      </c>
      <c r="H39" s="127" t="s">
        <v>1153</v>
      </c>
      <c r="I39" s="136" t="s">
        <v>1049</v>
      </c>
    </row>
    <row r="40" spans="1:10" s="25" customFormat="1" ht="120.75" customHeight="1">
      <c r="A40" s="193"/>
      <c r="B40" s="267" t="s">
        <v>1062</v>
      </c>
      <c r="C40" s="268"/>
      <c r="D40" s="127" t="s">
        <v>1288</v>
      </c>
      <c r="E40" s="127" t="s">
        <v>43</v>
      </c>
      <c r="F40" s="127" t="s">
        <v>1285</v>
      </c>
      <c r="G40" s="127" t="s">
        <v>1056</v>
      </c>
      <c r="H40" s="127" t="s">
        <v>1153</v>
      </c>
      <c r="I40" s="127" t="s">
        <v>1049</v>
      </c>
    </row>
    <row r="41" spans="1:10" s="25" customFormat="1" ht="112.5" customHeight="1">
      <c r="A41" s="193"/>
      <c r="B41" s="267" t="s">
        <v>1214</v>
      </c>
      <c r="C41" s="268"/>
      <c r="D41" s="127" t="s">
        <v>1300</v>
      </c>
      <c r="E41" s="127" t="s">
        <v>940</v>
      </c>
      <c r="F41" s="127" t="s">
        <v>1285</v>
      </c>
      <c r="G41" s="127" t="s">
        <v>1056</v>
      </c>
      <c r="H41" s="127" t="s">
        <v>1154</v>
      </c>
      <c r="I41" s="127" t="s">
        <v>1063</v>
      </c>
    </row>
    <row r="42" spans="1:10" s="25" customFormat="1" ht="126.75" customHeight="1">
      <c r="A42" s="193"/>
      <c r="B42" s="267" t="s">
        <v>1064</v>
      </c>
      <c r="C42" s="268"/>
      <c r="D42" s="127" t="s">
        <v>1301</v>
      </c>
      <c r="E42" s="127" t="s">
        <v>940</v>
      </c>
      <c r="F42" s="127" t="s">
        <v>1285</v>
      </c>
      <c r="G42" s="127" t="s">
        <v>1056</v>
      </c>
      <c r="H42" s="127" t="s">
        <v>1151</v>
      </c>
      <c r="I42" s="134" t="s">
        <v>1063</v>
      </c>
    </row>
    <row r="43" spans="1:10" s="25" customFormat="1" ht="122.25" customHeight="1">
      <c r="A43" s="193"/>
      <c r="B43" s="267" t="s">
        <v>1065</v>
      </c>
      <c r="C43" s="268"/>
      <c r="D43" s="127" t="s">
        <v>1289</v>
      </c>
      <c r="E43" s="127" t="s">
        <v>940</v>
      </c>
      <c r="F43" s="127" t="s">
        <v>1285</v>
      </c>
      <c r="G43" s="127" t="s">
        <v>1056</v>
      </c>
      <c r="H43" s="127" t="s">
        <v>1155</v>
      </c>
      <c r="I43" s="134" t="s">
        <v>1063</v>
      </c>
    </row>
    <row r="44" spans="1:10" s="25" customFormat="1" ht="105.75" customHeight="1">
      <c r="A44" s="193"/>
      <c r="B44" s="267" t="s">
        <v>1291</v>
      </c>
      <c r="C44" s="268"/>
      <c r="D44" s="127" t="s">
        <v>1290</v>
      </c>
      <c r="E44" s="127" t="s">
        <v>941</v>
      </c>
      <c r="F44" s="127" t="s">
        <v>1285</v>
      </c>
      <c r="G44" s="127" t="s">
        <v>1056</v>
      </c>
      <c r="H44" s="127" t="s">
        <v>1156</v>
      </c>
      <c r="I44" s="127" t="s">
        <v>1066</v>
      </c>
    </row>
    <row r="45" spans="1:10" s="25" customFormat="1" ht="95.25" customHeight="1">
      <c r="A45" s="193"/>
      <c r="B45" s="267" t="s">
        <v>1067</v>
      </c>
      <c r="C45" s="268"/>
      <c r="D45" s="127" t="s">
        <v>1292</v>
      </c>
      <c r="E45" s="127" t="s">
        <v>939</v>
      </c>
      <c r="F45" s="127" t="s">
        <v>1302</v>
      </c>
      <c r="G45" s="127" t="s">
        <v>1056</v>
      </c>
      <c r="H45" s="127" t="s">
        <v>1157</v>
      </c>
      <c r="I45" s="127" t="s">
        <v>1051</v>
      </c>
    </row>
    <row r="46" spans="1:10" s="25" customFormat="1" ht="114.75" customHeight="1">
      <c r="A46" s="193"/>
      <c r="B46" s="267" t="s">
        <v>1215</v>
      </c>
      <c r="C46" s="268"/>
      <c r="D46" s="127" t="s">
        <v>1293</v>
      </c>
      <c r="E46" s="127" t="s">
        <v>939</v>
      </c>
      <c r="F46" s="127" t="s">
        <v>1285</v>
      </c>
      <c r="G46" s="127" t="s">
        <v>1056</v>
      </c>
      <c r="H46" s="127" t="s">
        <v>1157</v>
      </c>
      <c r="I46" s="127" t="s">
        <v>1051</v>
      </c>
    </row>
    <row r="47" spans="1:10" s="25" customFormat="1" ht="132">
      <c r="A47" s="193"/>
      <c r="B47" s="267" t="s">
        <v>1216</v>
      </c>
      <c r="C47" s="268"/>
      <c r="D47" s="127" t="s">
        <v>1069</v>
      </c>
      <c r="E47" s="127" t="s">
        <v>43</v>
      </c>
      <c r="F47" s="127" t="s">
        <v>1297</v>
      </c>
      <c r="G47" s="127" t="s">
        <v>1056</v>
      </c>
      <c r="H47" s="127" t="s">
        <v>1153</v>
      </c>
      <c r="I47" s="127" t="s">
        <v>1049</v>
      </c>
    </row>
    <row r="48" spans="1:10" s="25" customFormat="1" ht="89.25" customHeight="1">
      <c r="A48" s="193"/>
      <c r="B48" s="267" t="s">
        <v>1217</v>
      </c>
      <c r="C48" s="268"/>
      <c r="D48" s="127" t="s">
        <v>1158</v>
      </c>
      <c r="E48" s="127" t="s">
        <v>941</v>
      </c>
      <c r="F48" s="127" t="s">
        <v>1297</v>
      </c>
      <c r="G48" s="127" t="s">
        <v>1068</v>
      </c>
      <c r="H48" s="127" t="s">
        <v>1156</v>
      </c>
      <c r="I48" s="127" t="s">
        <v>1066</v>
      </c>
    </row>
    <row r="49" spans="1:9" s="25" customFormat="1" ht="113.25" customHeight="1">
      <c r="A49" s="193"/>
      <c r="B49" s="267" t="s">
        <v>1294</v>
      </c>
      <c r="C49" s="268"/>
      <c r="D49" s="127" t="s">
        <v>1159</v>
      </c>
      <c r="E49" s="127" t="s">
        <v>941</v>
      </c>
      <c r="F49" s="127" t="s">
        <v>1297</v>
      </c>
      <c r="G49" s="127" t="s">
        <v>1056</v>
      </c>
      <c r="H49" s="127" t="s">
        <v>1156</v>
      </c>
      <c r="I49" s="127" t="s">
        <v>1066</v>
      </c>
    </row>
    <row r="50" spans="1:9" s="25" customFormat="1" ht="122.25" customHeight="1">
      <c r="A50" s="193"/>
      <c r="B50" s="267" t="s">
        <v>1295</v>
      </c>
      <c r="C50" s="268"/>
      <c r="D50" s="127" t="s">
        <v>1305</v>
      </c>
      <c r="E50" s="127" t="s">
        <v>43</v>
      </c>
      <c r="F50" s="127" t="s">
        <v>1297</v>
      </c>
      <c r="G50" s="127" t="s">
        <v>1056</v>
      </c>
      <c r="H50" s="127" t="s">
        <v>1160</v>
      </c>
      <c r="I50" s="127" t="s">
        <v>968</v>
      </c>
    </row>
    <row r="51" spans="1:9" s="25" customFormat="1" ht="96.75" customHeight="1">
      <c r="A51" s="193"/>
      <c r="B51" s="267" t="s">
        <v>1047</v>
      </c>
      <c r="C51" s="268"/>
      <c r="D51" s="127" t="s">
        <v>1306</v>
      </c>
      <c r="E51" s="127" t="s">
        <v>941</v>
      </c>
      <c r="F51" s="127" t="s">
        <v>1307</v>
      </c>
      <c r="G51" s="127" t="s">
        <v>1082</v>
      </c>
      <c r="H51" s="127" t="s">
        <v>1161</v>
      </c>
      <c r="I51" s="127" t="s">
        <v>957</v>
      </c>
    </row>
    <row r="52" spans="1:9" s="25" customFormat="1" ht="96.75" customHeight="1">
      <c r="A52" s="193"/>
      <c r="B52" s="267" t="s">
        <v>1308</v>
      </c>
      <c r="C52" s="268"/>
      <c r="D52" s="127" t="s">
        <v>1309</v>
      </c>
      <c r="E52" s="127" t="s">
        <v>43</v>
      </c>
      <c r="F52" s="127" t="s">
        <v>1268</v>
      </c>
      <c r="G52" s="127" t="s">
        <v>1083</v>
      </c>
      <c r="H52" s="127" t="s">
        <v>1162</v>
      </c>
      <c r="I52" s="127" t="s">
        <v>950</v>
      </c>
    </row>
    <row r="53" spans="1:9" s="25" customFormat="1" ht="141.75" customHeight="1">
      <c r="A53" s="193"/>
      <c r="B53" s="267" t="s">
        <v>1310</v>
      </c>
      <c r="C53" s="268"/>
      <c r="D53" s="127" t="s">
        <v>1311</v>
      </c>
      <c r="E53" s="127" t="s">
        <v>43</v>
      </c>
      <c r="F53" s="127" t="s">
        <v>1268</v>
      </c>
      <c r="G53" s="127" t="s">
        <v>1084</v>
      </c>
      <c r="H53" s="127" t="s">
        <v>1163</v>
      </c>
      <c r="I53" s="127" t="s">
        <v>950</v>
      </c>
    </row>
    <row r="54" spans="1:9" s="25" customFormat="1" ht="91.5" customHeight="1">
      <c r="A54" s="193"/>
      <c r="B54" s="267" t="s">
        <v>1182</v>
      </c>
      <c r="C54" s="268"/>
      <c r="D54" s="132" t="s">
        <v>1312</v>
      </c>
      <c r="E54" s="132" t="s">
        <v>43</v>
      </c>
      <c r="F54" s="132" t="s">
        <v>1368</v>
      </c>
      <c r="G54" s="132" t="s">
        <v>1203</v>
      </c>
      <c r="H54" s="132" t="s">
        <v>1206</v>
      </c>
      <c r="I54" s="132" t="s">
        <v>1099</v>
      </c>
    </row>
    <row r="55" spans="1:9" s="25" customFormat="1" ht="97.5" customHeight="1">
      <c r="A55" s="193"/>
      <c r="B55" s="267" t="s">
        <v>1313</v>
      </c>
      <c r="C55" s="268"/>
      <c r="D55" s="132" t="s">
        <v>1314</v>
      </c>
      <c r="E55" s="132" t="s">
        <v>43</v>
      </c>
      <c r="F55" s="132" t="s">
        <v>1369</v>
      </c>
      <c r="G55" s="132" t="s">
        <v>1085</v>
      </c>
      <c r="H55" s="132" t="s">
        <v>1086</v>
      </c>
      <c r="I55" s="132" t="s">
        <v>1098</v>
      </c>
    </row>
    <row r="56" spans="1:9" s="25" customFormat="1" ht="93" customHeight="1">
      <c r="A56" s="193"/>
      <c r="B56" s="267" t="s">
        <v>1315</v>
      </c>
      <c r="C56" s="268"/>
      <c r="D56" s="127" t="s">
        <v>1317</v>
      </c>
      <c r="E56" s="127" t="s">
        <v>1090</v>
      </c>
      <c r="F56" s="127" t="s">
        <v>1335</v>
      </c>
      <c r="G56" s="127" t="s">
        <v>1164</v>
      </c>
      <c r="H56" s="127" t="s">
        <v>1091</v>
      </c>
      <c r="I56" s="127" t="s">
        <v>972</v>
      </c>
    </row>
    <row r="57" spans="1:9" s="25" customFormat="1" ht="94.5" customHeight="1">
      <c r="A57" s="193"/>
      <c r="B57" s="267" t="s">
        <v>1316</v>
      </c>
      <c r="C57" s="268"/>
      <c r="D57" s="127" t="s">
        <v>1169</v>
      </c>
      <c r="E57" s="127" t="s">
        <v>1090</v>
      </c>
      <c r="F57" s="127" t="s">
        <v>1370</v>
      </c>
      <c r="G57" s="127" t="s">
        <v>1165</v>
      </c>
      <c r="H57" s="127" t="s">
        <v>1132</v>
      </c>
      <c r="I57" s="127" t="s">
        <v>972</v>
      </c>
    </row>
    <row r="58" spans="1:9" s="25" customFormat="1" ht="104.25" customHeight="1">
      <c r="A58" s="193"/>
      <c r="B58" s="267" t="s">
        <v>1319</v>
      </c>
      <c r="C58" s="268"/>
      <c r="D58" s="127" t="s">
        <v>1318</v>
      </c>
      <c r="E58" s="127" t="s">
        <v>43</v>
      </c>
      <c r="F58" s="127" t="s">
        <v>1371</v>
      </c>
      <c r="G58" s="127" t="s">
        <v>1166</v>
      </c>
      <c r="H58" s="127" t="s">
        <v>1133</v>
      </c>
      <c r="I58" s="131" t="s">
        <v>950</v>
      </c>
    </row>
    <row r="59" spans="1:9" s="25" customFormat="1" ht="84.75" customHeight="1">
      <c r="A59" s="193"/>
      <c r="B59" s="267" t="s">
        <v>1320</v>
      </c>
      <c r="C59" s="268"/>
      <c r="D59" s="127" t="s">
        <v>1321</v>
      </c>
      <c r="E59" s="127" t="s">
        <v>940</v>
      </c>
      <c r="F59" s="127" t="s">
        <v>1335</v>
      </c>
      <c r="G59" s="127" t="s">
        <v>1167</v>
      </c>
      <c r="H59" s="127" t="s">
        <v>1128</v>
      </c>
      <c r="I59" s="127" t="s">
        <v>970</v>
      </c>
    </row>
    <row r="60" spans="1:9" s="25" customFormat="1" ht="51.75" customHeight="1">
      <c r="A60" s="193"/>
      <c r="B60" s="267" t="s">
        <v>1322</v>
      </c>
      <c r="C60" s="268"/>
      <c r="D60" s="127" t="s">
        <v>1323</v>
      </c>
      <c r="E60" s="127" t="s">
        <v>940</v>
      </c>
      <c r="F60" s="127" t="s">
        <v>1372</v>
      </c>
      <c r="G60" s="127" t="s">
        <v>1168</v>
      </c>
      <c r="H60" s="127" t="s">
        <v>1129</v>
      </c>
      <c r="I60" s="127">
        <v>3.3</v>
      </c>
    </row>
    <row r="61" spans="1:9" s="25" customFormat="1" ht="48.75" customHeight="1">
      <c r="A61" s="193"/>
      <c r="B61" s="267" t="s">
        <v>1325</v>
      </c>
      <c r="C61" s="268"/>
      <c r="D61" s="127" t="s">
        <v>1326</v>
      </c>
      <c r="E61" s="127" t="s">
        <v>43</v>
      </c>
      <c r="F61" s="127" t="s">
        <v>1335</v>
      </c>
      <c r="G61" s="127" t="s">
        <v>1173</v>
      </c>
      <c r="H61" s="127" t="s">
        <v>1130</v>
      </c>
      <c r="I61" s="127" t="s">
        <v>968</v>
      </c>
    </row>
    <row r="62" spans="1:9" s="25" customFormat="1" ht="67.5" customHeight="1">
      <c r="A62" s="193"/>
      <c r="B62" s="267" t="s">
        <v>1327</v>
      </c>
      <c r="C62" s="268"/>
      <c r="D62" s="127" t="s">
        <v>1328</v>
      </c>
      <c r="E62" s="127" t="s">
        <v>43</v>
      </c>
      <c r="F62" s="127" t="s">
        <v>1297</v>
      </c>
      <c r="G62" s="127" t="s">
        <v>1170</v>
      </c>
      <c r="H62" s="127" t="s">
        <v>1131</v>
      </c>
      <c r="I62" s="127" t="s">
        <v>968</v>
      </c>
    </row>
    <row r="63" spans="1:9" s="25" customFormat="1" ht="61.5" customHeight="1">
      <c r="A63" s="193"/>
      <c r="B63" s="267" t="s">
        <v>1329</v>
      </c>
      <c r="C63" s="268"/>
      <c r="D63" s="127" t="s">
        <v>1331</v>
      </c>
      <c r="E63" s="127" t="s">
        <v>43</v>
      </c>
      <c r="F63" s="127" t="s">
        <v>1372</v>
      </c>
      <c r="G63" s="127" t="s">
        <v>1171</v>
      </c>
      <c r="H63" s="127" t="s">
        <v>1134</v>
      </c>
      <c r="I63" s="127" t="s">
        <v>968</v>
      </c>
    </row>
    <row r="64" spans="1:9" s="25" customFormat="1" ht="74.25" customHeight="1">
      <c r="A64" s="193"/>
      <c r="B64" s="267" t="s">
        <v>1330</v>
      </c>
      <c r="C64" s="268"/>
      <c r="D64" s="127" t="s">
        <v>1332</v>
      </c>
      <c r="E64" s="127" t="s">
        <v>43</v>
      </c>
      <c r="F64" s="127" t="s">
        <v>1333</v>
      </c>
      <c r="G64" s="127" t="s">
        <v>1172</v>
      </c>
      <c r="H64" s="127" t="s">
        <v>1135</v>
      </c>
      <c r="I64" s="127" t="s">
        <v>968</v>
      </c>
    </row>
    <row r="65" spans="1:9" s="25" customFormat="1" ht="78" customHeight="1">
      <c r="A65" s="193"/>
      <c r="B65" s="267" t="s">
        <v>1334</v>
      </c>
      <c r="C65" s="268"/>
      <c r="D65" s="137" t="s">
        <v>1336</v>
      </c>
      <c r="E65" s="137" t="s">
        <v>940</v>
      </c>
      <c r="F65" s="137" t="s">
        <v>1335</v>
      </c>
      <c r="G65" s="137" t="s">
        <v>1124</v>
      </c>
      <c r="H65" s="137" t="s">
        <v>1125</v>
      </c>
      <c r="I65" s="137" t="s">
        <v>964</v>
      </c>
    </row>
    <row r="66" spans="1:9" s="25" customFormat="1" ht="67.5" customHeight="1">
      <c r="A66" s="193"/>
      <c r="B66" s="267" t="s">
        <v>1337</v>
      </c>
      <c r="C66" s="268"/>
      <c r="D66" s="132" t="s">
        <v>1338</v>
      </c>
      <c r="E66" s="132" t="s">
        <v>43</v>
      </c>
      <c r="F66" s="137" t="s">
        <v>1335</v>
      </c>
      <c r="G66" s="132" t="s">
        <v>1095</v>
      </c>
      <c r="H66" s="132" t="s">
        <v>1223</v>
      </c>
      <c r="I66" s="132" t="s">
        <v>961</v>
      </c>
    </row>
    <row r="67" spans="1:9" s="25" customFormat="1" ht="78.75" customHeight="1">
      <c r="A67" s="193"/>
      <c r="B67" s="267" t="s">
        <v>1339</v>
      </c>
      <c r="C67" s="268"/>
      <c r="D67" s="132" t="s">
        <v>1342</v>
      </c>
      <c r="E67" s="132" t="s">
        <v>941</v>
      </c>
      <c r="F67" s="137" t="s">
        <v>1335</v>
      </c>
      <c r="G67" s="132" t="s">
        <v>1096</v>
      </c>
      <c r="H67" s="132" t="s">
        <v>1224</v>
      </c>
      <c r="I67" s="132" t="s">
        <v>965</v>
      </c>
    </row>
    <row r="68" spans="1:9" s="25" customFormat="1" ht="57.75" customHeight="1">
      <c r="A68" s="193"/>
      <c r="B68" s="267" t="s">
        <v>1340</v>
      </c>
      <c r="C68" s="268"/>
      <c r="D68" s="132" t="s">
        <v>1341</v>
      </c>
      <c r="E68" s="132" t="s">
        <v>43</v>
      </c>
      <c r="F68" s="132" t="s">
        <v>1324</v>
      </c>
      <c r="G68" s="132" t="s">
        <v>1097</v>
      </c>
      <c r="H68" s="132" t="s">
        <v>1225</v>
      </c>
      <c r="I68" s="132" t="s">
        <v>961</v>
      </c>
    </row>
    <row r="69" spans="1:9" s="25" customFormat="1" ht="127.5" customHeight="1">
      <c r="A69" s="193"/>
      <c r="B69" s="267" t="s">
        <v>1127</v>
      </c>
      <c r="C69" s="268"/>
      <c r="D69" s="127" t="s">
        <v>1343</v>
      </c>
      <c r="E69" s="127" t="s">
        <v>941</v>
      </c>
      <c r="F69" s="127" t="s">
        <v>1344</v>
      </c>
      <c r="G69" s="127" t="s">
        <v>1100</v>
      </c>
      <c r="H69" s="127" t="s">
        <v>1174</v>
      </c>
      <c r="I69" s="127" t="s">
        <v>970</v>
      </c>
    </row>
    <row r="70" spans="1:9" s="100" customFormat="1" ht="180.75" customHeight="1">
      <c r="A70" s="193"/>
      <c r="B70" s="267" t="s">
        <v>1106</v>
      </c>
      <c r="C70" s="268"/>
      <c r="D70" s="127" t="s">
        <v>1345</v>
      </c>
      <c r="E70" s="127" t="s">
        <v>939</v>
      </c>
      <c r="F70" s="127" t="s">
        <v>1126</v>
      </c>
      <c r="G70" s="127" t="s">
        <v>1107</v>
      </c>
      <c r="H70" s="127" t="s">
        <v>1136</v>
      </c>
      <c r="I70" s="127" t="s">
        <v>953</v>
      </c>
    </row>
    <row r="71" spans="1:9" s="100" customFormat="1" ht="94.5" customHeight="1">
      <c r="A71" s="193"/>
      <c r="B71" s="267" t="s">
        <v>1106</v>
      </c>
      <c r="C71" s="268"/>
      <c r="D71" s="127" t="s">
        <v>1346</v>
      </c>
      <c r="E71" s="127" t="s">
        <v>43</v>
      </c>
      <c r="F71" s="127" t="s">
        <v>1126</v>
      </c>
      <c r="G71" s="127" t="s">
        <v>1108</v>
      </c>
      <c r="H71" s="127" t="s">
        <v>1148</v>
      </c>
      <c r="I71" s="127" t="s">
        <v>950</v>
      </c>
    </row>
    <row r="72" spans="1:9" s="100" customFormat="1" ht="179.25" customHeight="1">
      <c r="A72" s="193"/>
      <c r="B72" s="267" t="s">
        <v>1106</v>
      </c>
      <c r="C72" s="268"/>
      <c r="D72" s="127" t="s">
        <v>1347</v>
      </c>
      <c r="E72" s="127" t="s">
        <v>43</v>
      </c>
      <c r="F72" s="127" t="s">
        <v>1006</v>
      </c>
      <c r="G72" s="127" t="s">
        <v>1108</v>
      </c>
      <c r="H72" s="127" t="s">
        <v>1175</v>
      </c>
      <c r="I72" s="127" t="s">
        <v>950</v>
      </c>
    </row>
    <row r="73" spans="1:9" s="100" customFormat="1" ht="176.25" customHeight="1">
      <c r="A73" s="193"/>
      <c r="B73" s="267" t="s">
        <v>1348</v>
      </c>
      <c r="C73" s="268"/>
      <c r="D73" s="127" t="s">
        <v>1349</v>
      </c>
      <c r="E73" s="127" t="s">
        <v>43</v>
      </c>
      <c r="F73" s="127" t="s">
        <v>1373</v>
      </c>
      <c r="G73" s="127" t="s">
        <v>1109</v>
      </c>
      <c r="H73" s="138" t="s">
        <v>1112</v>
      </c>
      <c r="I73" s="127" t="s">
        <v>1110</v>
      </c>
    </row>
    <row r="74" spans="1:9" s="100" customFormat="1" ht="194.25" customHeight="1">
      <c r="A74" s="193"/>
      <c r="B74" s="267" t="s">
        <v>1350</v>
      </c>
      <c r="C74" s="268"/>
      <c r="D74" s="127" t="s">
        <v>1351</v>
      </c>
      <c r="E74" s="127" t="s">
        <v>940</v>
      </c>
      <c r="F74" s="127" t="s">
        <v>1374</v>
      </c>
      <c r="G74" s="127" t="s">
        <v>1137</v>
      </c>
      <c r="H74" s="138" t="s">
        <v>1176</v>
      </c>
      <c r="I74" s="127" t="s">
        <v>1111</v>
      </c>
    </row>
    <row r="75" spans="1:9" s="25" customFormat="1" ht="121.5" customHeight="1">
      <c r="A75" s="139"/>
      <c r="B75" s="267" t="s">
        <v>1358</v>
      </c>
      <c r="C75" s="268"/>
      <c r="D75" s="132" t="s">
        <v>1359</v>
      </c>
      <c r="E75" s="132" t="s">
        <v>941</v>
      </c>
      <c r="F75" s="132" t="s">
        <v>1375</v>
      </c>
      <c r="G75" s="132" t="s">
        <v>1192</v>
      </c>
      <c r="H75" s="132" t="s">
        <v>1046</v>
      </c>
      <c r="I75" s="140" t="s">
        <v>957</v>
      </c>
    </row>
    <row r="76" spans="1:9" s="25" customFormat="1" ht="20.25" customHeight="1">
      <c r="A76" s="141"/>
      <c r="B76" s="142"/>
      <c r="C76" s="142"/>
      <c r="D76" s="142"/>
      <c r="E76" s="142"/>
      <c r="F76" s="142"/>
      <c r="G76" s="142"/>
      <c r="H76" s="142"/>
      <c r="I76" s="142"/>
    </row>
    <row r="77" spans="1:9" s="25" customFormat="1" ht="12.75" customHeight="1">
      <c r="A77" s="285" t="s">
        <v>44</v>
      </c>
      <c r="B77" s="288" t="s">
        <v>35</v>
      </c>
      <c r="C77" s="289"/>
      <c r="D77" s="292" t="s">
        <v>36</v>
      </c>
      <c r="E77" s="292" t="s">
        <v>37</v>
      </c>
      <c r="F77" s="294" t="s">
        <v>38</v>
      </c>
      <c r="G77" s="295"/>
      <c r="H77" s="292" t="s">
        <v>1179</v>
      </c>
      <c r="I77" s="292" t="s">
        <v>40</v>
      </c>
    </row>
    <row r="78" spans="1:9" s="25" customFormat="1" ht="98.25" customHeight="1">
      <c r="A78" s="286"/>
      <c r="B78" s="290"/>
      <c r="C78" s="291"/>
      <c r="D78" s="293"/>
      <c r="E78" s="293"/>
      <c r="F78" s="143" t="s">
        <v>41</v>
      </c>
      <c r="G78" s="143" t="s">
        <v>42</v>
      </c>
      <c r="H78" s="293"/>
      <c r="I78" s="293"/>
    </row>
    <row r="79" spans="1:9" s="25" customFormat="1" ht="80.25" customHeight="1">
      <c r="A79" s="286"/>
      <c r="B79" s="267" t="s">
        <v>1352</v>
      </c>
      <c r="C79" s="268"/>
      <c r="D79" s="127" t="s">
        <v>1353</v>
      </c>
      <c r="E79" s="127" t="s">
        <v>1010</v>
      </c>
      <c r="F79" s="127" t="s">
        <v>1243</v>
      </c>
      <c r="G79" s="127" t="s">
        <v>1177</v>
      </c>
      <c r="H79" s="127" t="s">
        <v>1013</v>
      </c>
      <c r="I79" s="123" t="s">
        <v>1394</v>
      </c>
    </row>
    <row r="80" spans="1:9" s="25" customFormat="1" ht="67.5" customHeight="1">
      <c r="A80" s="287"/>
      <c r="B80" s="267" t="s">
        <v>1011</v>
      </c>
      <c r="C80" s="268"/>
      <c r="D80" s="127" t="s">
        <v>1178</v>
      </c>
      <c r="E80" s="127" t="s">
        <v>1010</v>
      </c>
      <c r="F80" s="127" t="s">
        <v>1376</v>
      </c>
      <c r="G80" s="127" t="s">
        <v>1413</v>
      </c>
      <c r="H80" s="127" t="s">
        <v>1180</v>
      </c>
      <c r="I80" s="123" t="s">
        <v>1012</v>
      </c>
    </row>
    <row r="81" spans="1:9" s="25" customFormat="1" ht="72">
      <c r="A81" s="139"/>
      <c r="B81" s="267" t="s">
        <v>1077</v>
      </c>
      <c r="C81" s="268"/>
      <c r="D81" s="127" t="s">
        <v>1078</v>
      </c>
      <c r="E81" s="127" t="s">
        <v>956</v>
      </c>
      <c r="F81" s="144" t="s">
        <v>1377</v>
      </c>
      <c r="G81" s="127" t="s">
        <v>1035</v>
      </c>
      <c r="H81" s="127" t="s">
        <v>1181</v>
      </c>
      <c r="I81" s="145" t="s">
        <v>1036</v>
      </c>
    </row>
    <row r="82" spans="1:9" s="25" customFormat="1" ht="96" customHeight="1">
      <c r="A82" s="139"/>
      <c r="B82" s="272" t="s">
        <v>1354</v>
      </c>
      <c r="C82" s="273"/>
      <c r="D82" s="132" t="s">
        <v>1079</v>
      </c>
      <c r="E82" s="132" t="s">
        <v>942</v>
      </c>
      <c r="F82" s="144" t="s">
        <v>1378</v>
      </c>
      <c r="G82" s="127" t="s">
        <v>1041</v>
      </c>
      <c r="H82" s="127" t="s">
        <v>1042</v>
      </c>
      <c r="I82" s="132" t="s">
        <v>958</v>
      </c>
    </row>
    <row r="83" spans="1:9" s="25" customFormat="1" ht="105" customHeight="1">
      <c r="A83" s="139"/>
      <c r="B83" s="272" t="s">
        <v>1355</v>
      </c>
      <c r="C83" s="273"/>
      <c r="D83" s="132" t="s">
        <v>1080</v>
      </c>
      <c r="E83" s="132" t="s">
        <v>941</v>
      </c>
      <c r="F83" s="132" t="s">
        <v>1379</v>
      </c>
      <c r="G83" s="132" t="s">
        <v>1043</v>
      </c>
      <c r="H83" s="132" t="s">
        <v>1191</v>
      </c>
      <c r="I83" s="132" t="s">
        <v>955</v>
      </c>
    </row>
    <row r="84" spans="1:9" s="25" customFormat="1" ht="114.75" customHeight="1">
      <c r="A84" s="139"/>
      <c r="B84" s="267" t="s">
        <v>1356</v>
      </c>
      <c r="C84" s="268"/>
      <c r="D84" s="132" t="s">
        <v>1357</v>
      </c>
      <c r="E84" s="132" t="s">
        <v>43</v>
      </c>
      <c r="F84" s="132" t="s">
        <v>1380</v>
      </c>
      <c r="G84" s="132" t="s">
        <v>1204</v>
      </c>
      <c r="H84" s="132" t="s">
        <v>1205</v>
      </c>
      <c r="I84" s="132" t="s">
        <v>950</v>
      </c>
    </row>
    <row r="85" spans="1:9" s="25" customFormat="1" ht="129.75" customHeight="1">
      <c r="A85" s="139"/>
      <c r="B85" s="267" t="s">
        <v>1360</v>
      </c>
      <c r="C85" s="268"/>
      <c r="D85" s="132" t="s">
        <v>1081</v>
      </c>
      <c r="E85" s="132" t="s">
        <v>939</v>
      </c>
      <c r="F85" s="132" t="s">
        <v>1381</v>
      </c>
      <c r="G85" s="132" t="s">
        <v>1070</v>
      </c>
      <c r="H85" s="132" t="s">
        <v>1071</v>
      </c>
      <c r="I85" s="140" t="s">
        <v>1051</v>
      </c>
    </row>
    <row r="86" spans="1:9" s="25" customFormat="1" ht="155.25" customHeight="1">
      <c r="A86" s="139"/>
      <c r="B86" s="274" t="s">
        <v>1072</v>
      </c>
      <c r="C86" s="275"/>
      <c r="D86" s="132" t="s">
        <v>1193</v>
      </c>
      <c r="E86" s="132" t="s">
        <v>43</v>
      </c>
      <c r="F86" s="132" t="s">
        <v>1382</v>
      </c>
      <c r="G86" s="132" t="s">
        <v>1074</v>
      </c>
      <c r="H86" s="132" t="s">
        <v>1075</v>
      </c>
      <c r="I86" s="140" t="s">
        <v>1076</v>
      </c>
    </row>
    <row r="87" spans="1:9" s="25" customFormat="1" ht="168.75" customHeight="1">
      <c r="A87" s="146"/>
      <c r="B87" s="272" t="s">
        <v>1390</v>
      </c>
      <c r="C87" s="273"/>
      <c r="D87" s="132" t="s">
        <v>1392</v>
      </c>
      <c r="E87" s="132" t="s">
        <v>942</v>
      </c>
      <c r="F87" s="132" t="s">
        <v>1383</v>
      </c>
      <c r="G87" s="132" t="s">
        <v>1087</v>
      </c>
      <c r="H87" s="132" t="s">
        <v>1391</v>
      </c>
      <c r="I87" s="132" t="s">
        <v>958</v>
      </c>
    </row>
    <row r="88" spans="1:9" s="25" customFormat="1" ht="91.5" customHeight="1">
      <c r="A88" s="146"/>
      <c r="B88" s="267" t="s">
        <v>1218</v>
      </c>
      <c r="C88" s="268"/>
      <c r="D88" s="132" t="s">
        <v>1219</v>
      </c>
      <c r="E88" s="132" t="s">
        <v>43</v>
      </c>
      <c r="F88" s="132" t="s">
        <v>1384</v>
      </c>
      <c r="G88" s="132" t="s">
        <v>1088</v>
      </c>
      <c r="H88" s="132" t="s">
        <v>1089</v>
      </c>
      <c r="I88" s="132" t="s">
        <v>968</v>
      </c>
    </row>
    <row r="89" spans="1:9" s="25" customFormat="1" ht="91.5" customHeight="1">
      <c r="A89" s="146"/>
      <c r="B89" s="267" t="s">
        <v>1092</v>
      </c>
      <c r="C89" s="268"/>
      <c r="D89" s="132" t="s">
        <v>1194</v>
      </c>
      <c r="E89" s="132" t="s">
        <v>43</v>
      </c>
      <c r="F89" s="132" t="s">
        <v>1385</v>
      </c>
      <c r="G89" s="132" t="s">
        <v>1220</v>
      </c>
      <c r="H89" s="132" t="s">
        <v>1221</v>
      </c>
      <c r="I89" s="132" t="s">
        <v>968</v>
      </c>
    </row>
    <row r="90" spans="1:9" s="25" customFormat="1" ht="48.75" customHeight="1">
      <c r="A90" s="146"/>
      <c r="B90" s="267" t="s">
        <v>1093</v>
      </c>
      <c r="C90" s="268"/>
      <c r="D90" s="132" t="s">
        <v>1195</v>
      </c>
      <c r="E90" s="137" t="s">
        <v>942</v>
      </c>
      <c r="F90" s="132" t="s">
        <v>1386</v>
      </c>
      <c r="G90" s="132" t="s">
        <v>1094</v>
      </c>
      <c r="H90" s="132" t="s">
        <v>1222</v>
      </c>
      <c r="I90" s="132" t="s">
        <v>966</v>
      </c>
    </row>
    <row r="91" spans="1:9" s="100" customFormat="1" ht="123.75" customHeight="1">
      <c r="A91" s="147"/>
      <c r="B91" s="267" t="s">
        <v>1101</v>
      </c>
      <c r="C91" s="268"/>
      <c r="D91" s="132" t="s">
        <v>1361</v>
      </c>
      <c r="E91" s="132" t="s">
        <v>43</v>
      </c>
      <c r="F91" s="132" t="s">
        <v>1285</v>
      </c>
      <c r="G91" s="132" t="s">
        <v>1102</v>
      </c>
      <c r="H91" s="132" t="s">
        <v>1103</v>
      </c>
      <c r="I91" s="132" t="s">
        <v>1117</v>
      </c>
    </row>
    <row r="92" spans="1:9" s="100" customFormat="1" ht="126.75" customHeight="1">
      <c r="A92" s="147"/>
      <c r="B92" s="267" t="s">
        <v>1362</v>
      </c>
      <c r="C92" s="268"/>
      <c r="D92" s="132" t="s">
        <v>1363</v>
      </c>
      <c r="E92" s="132" t="s">
        <v>43</v>
      </c>
      <c r="F92" s="132" t="s">
        <v>1387</v>
      </c>
      <c r="G92" s="132" t="s">
        <v>1104</v>
      </c>
      <c r="H92" s="132" t="s">
        <v>1105</v>
      </c>
      <c r="I92" s="132" t="s">
        <v>950</v>
      </c>
    </row>
    <row r="93" spans="1:9" s="100" customFormat="1" ht="154.5" customHeight="1">
      <c r="A93" s="147"/>
      <c r="B93" s="272" t="s">
        <v>1113</v>
      </c>
      <c r="C93" s="273"/>
      <c r="D93" s="132" t="s">
        <v>1196</v>
      </c>
      <c r="E93" s="132" t="s">
        <v>940</v>
      </c>
      <c r="F93" s="132" t="s">
        <v>1378</v>
      </c>
      <c r="G93" s="132" t="s">
        <v>1365</v>
      </c>
      <c r="H93" s="132" t="s">
        <v>1115</v>
      </c>
      <c r="I93" s="148" t="s">
        <v>970</v>
      </c>
    </row>
    <row r="94" spans="1:9" s="100" customFormat="1" ht="177" customHeight="1">
      <c r="A94" s="147"/>
      <c r="B94" s="272" t="s">
        <v>1366</v>
      </c>
      <c r="C94" s="273"/>
      <c r="D94" s="132" t="s">
        <v>1197</v>
      </c>
      <c r="E94" s="132" t="s">
        <v>43</v>
      </c>
      <c r="F94" s="132" t="s">
        <v>1284</v>
      </c>
      <c r="G94" s="132" t="s">
        <v>1138</v>
      </c>
      <c r="H94" s="137" t="s">
        <v>1114</v>
      </c>
      <c r="I94" s="137" t="s">
        <v>1116</v>
      </c>
    </row>
    <row r="95" spans="1:9" s="100" customFormat="1" ht="204" customHeight="1">
      <c r="A95" s="149"/>
      <c r="B95" s="267" t="s">
        <v>1119</v>
      </c>
      <c r="C95" s="268"/>
      <c r="D95" s="132" t="s">
        <v>1198</v>
      </c>
      <c r="E95" s="123" t="s">
        <v>43</v>
      </c>
      <c r="F95" s="140" t="s">
        <v>1388</v>
      </c>
      <c r="G95" s="127" t="s">
        <v>1120</v>
      </c>
      <c r="H95" s="132" t="s">
        <v>1121</v>
      </c>
      <c r="I95" s="140" t="s">
        <v>968</v>
      </c>
    </row>
    <row r="96" spans="1:9" s="25" customFormat="1" ht="128.25" customHeight="1">
      <c r="A96" s="146"/>
      <c r="B96" s="267" t="s">
        <v>1367</v>
      </c>
      <c r="C96" s="268"/>
      <c r="D96" s="128" t="s">
        <v>1028</v>
      </c>
      <c r="E96" s="127" t="s">
        <v>43</v>
      </c>
      <c r="F96" s="127" t="s">
        <v>1389</v>
      </c>
      <c r="G96" s="138" t="s">
        <v>1395</v>
      </c>
      <c r="H96" s="127" t="s">
        <v>1414</v>
      </c>
      <c r="I96" s="127" t="s">
        <v>1009</v>
      </c>
    </row>
    <row r="97" spans="1:10" ht="24.75" customHeight="1">
      <c r="A97" s="142"/>
      <c r="B97" s="142"/>
      <c r="C97" s="142"/>
      <c r="D97" s="142"/>
      <c r="E97" s="142"/>
      <c r="F97" s="142"/>
      <c r="G97" s="142"/>
      <c r="H97" s="142"/>
      <c r="I97" s="142"/>
    </row>
    <row r="98" spans="1:10" s="27" customFormat="1" ht="27" customHeight="1">
      <c r="A98" s="279" t="s">
        <v>45</v>
      </c>
      <c r="B98" s="280"/>
      <c r="C98" s="280"/>
      <c r="D98" s="281"/>
      <c r="E98" s="166" t="s">
        <v>46</v>
      </c>
      <c r="F98" s="277" t="s">
        <v>47</v>
      </c>
      <c r="G98" s="278"/>
      <c r="H98" s="278"/>
      <c r="I98" s="278"/>
      <c r="J98" s="84"/>
    </row>
    <row r="99" spans="1:10" s="27" customFormat="1" ht="146.25" customHeight="1">
      <c r="A99" s="269" t="s">
        <v>48</v>
      </c>
      <c r="B99" s="270"/>
      <c r="C99" s="270"/>
      <c r="D99" s="271"/>
      <c r="E99" s="194" t="s">
        <v>1025</v>
      </c>
      <c r="F99" s="264" t="s">
        <v>1139</v>
      </c>
      <c r="G99" s="265"/>
      <c r="H99" s="265"/>
      <c r="I99" s="266"/>
      <c r="J99" s="84"/>
    </row>
    <row r="100" spans="1:10" s="27" customFormat="1" ht="70.5" customHeight="1">
      <c r="A100" s="269" t="s">
        <v>49</v>
      </c>
      <c r="B100" s="270"/>
      <c r="C100" s="270"/>
      <c r="D100" s="271"/>
      <c r="E100" s="194" t="s">
        <v>1016</v>
      </c>
      <c r="F100" s="264" t="s">
        <v>1015</v>
      </c>
      <c r="G100" s="265"/>
      <c r="H100" s="265"/>
      <c r="I100" s="266"/>
      <c r="J100" s="84"/>
    </row>
    <row r="101" spans="1:10" s="94" customFormat="1" ht="132.75" customHeight="1">
      <c r="A101" s="269" t="s">
        <v>50</v>
      </c>
      <c r="B101" s="270"/>
      <c r="C101" s="270"/>
      <c r="D101" s="271"/>
      <c r="E101" s="194" t="s">
        <v>1022</v>
      </c>
      <c r="F101" s="264" t="s">
        <v>1021</v>
      </c>
      <c r="G101" s="265"/>
      <c r="H101" s="265"/>
      <c r="I101" s="266"/>
      <c r="J101" s="95"/>
    </row>
    <row r="102" spans="1:10" s="27" customFormat="1" ht="43.5" customHeight="1">
      <c r="A102" s="269" t="s">
        <v>51</v>
      </c>
      <c r="B102" s="270"/>
      <c r="C102" s="270"/>
      <c r="D102" s="271"/>
      <c r="E102" s="194" t="s">
        <v>1027</v>
      </c>
      <c r="F102" s="264" t="s">
        <v>1026</v>
      </c>
      <c r="G102" s="265"/>
      <c r="H102" s="265"/>
      <c r="I102" s="266"/>
      <c r="J102" s="84"/>
    </row>
    <row r="103" spans="1:10" s="97" customFormat="1" ht="104.25" customHeight="1">
      <c r="A103" s="269" t="s">
        <v>52</v>
      </c>
      <c r="B103" s="270"/>
      <c r="C103" s="270"/>
      <c r="D103" s="271"/>
      <c r="E103" s="194" t="s">
        <v>1014</v>
      </c>
      <c r="F103" s="264" t="s">
        <v>1140</v>
      </c>
      <c r="G103" s="265"/>
      <c r="H103" s="265"/>
      <c r="I103" s="266"/>
      <c r="J103" s="102"/>
    </row>
    <row r="104" spans="1:10" s="27" customFormat="1" ht="174.75" customHeight="1">
      <c r="A104" s="269" t="s">
        <v>53</v>
      </c>
      <c r="B104" s="270"/>
      <c r="C104" s="270"/>
      <c r="D104" s="271"/>
      <c r="E104" s="194" t="s">
        <v>1024</v>
      </c>
      <c r="F104" s="264" t="s">
        <v>1023</v>
      </c>
      <c r="G104" s="265"/>
      <c r="H104" s="265"/>
      <c r="I104" s="266"/>
      <c r="J104" s="84"/>
    </row>
    <row r="105" spans="1:10" ht="171" customHeight="1">
      <c r="A105" s="269" t="s">
        <v>54</v>
      </c>
      <c r="B105" s="270"/>
      <c r="C105" s="270"/>
      <c r="D105" s="271"/>
      <c r="E105" s="194" t="s">
        <v>1018</v>
      </c>
      <c r="F105" s="264" t="s">
        <v>1017</v>
      </c>
      <c r="G105" s="265"/>
      <c r="H105" s="265"/>
      <c r="I105" s="266"/>
      <c r="J105" s="95"/>
    </row>
    <row r="106" spans="1:10" ht="115.5" customHeight="1">
      <c r="A106" s="269" t="s">
        <v>55</v>
      </c>
      <c r="B106" s="270"/>
      <c r="C106" s="270"/>
      <c r="D106" s="271"/>
      <c r="E106" s="195" t="s">
        <v>1020</v>
      </c>
      <c r="F106" s="264" t="s">
        <v>1019</v>
      </c>
      <c r="G106" s="265"/>
      <c r="H106" s="265"/>
      <c r="I106" s="266"/>
      <c r="J106" s="84"/>
    </row>
    <row r="107" spans="1:10" s="95" customFormat="1" ht="75" customHeight="1">
      <c r="A107" s="196"/>
      <c r="B107" s="196"/>
      <c r="C107" s="196"/>
      <c r="D107" s="196"/>
      <c r="E107" s="197"/>
      <c r="F107" s="198"/>
      <c r="G107" s="198"/>
      <c r="H107" s="198"/>
      <c r="I107" s="198"/>
    </row>
    <row r="108" spans="1:10" ht="19.5" customHeight="1">
      <c r="A108" s="24"/>
      <c r="B108" s="24"/>
      <c r="C108" s="24"/>
      <c r="D108" s="24"/>
      <c r="E108" s="24"/>
      <c r="F108" s="24"/>
      <c r="G108" s="24"/>
      <c r="H108" s="24"/>
      <c r="I108" s="24"/>
    </row>
    <row r="109" spans="1:10" s="121" customFormat="1" ht="26.25" customHeight="1">
      <c r="A109" s="276" t="s">
        <v>56</v>
      </c>
      <c r="B109" s="276"/>
      <c r="C109" s="276"/>
      <c r="D109" s="276"/>
      <c r="E109" s="276"/>
      <c r="F109" s="276"/>
      <c r="G109" s="276"/>
      <c r="H109" s="276"/>
      <c r="I109" s="276"/>
    </row>
    <row r="110" spans="1:10" s="122" customFormat="1" ht="95.25" customHeight="1">
      <c r="A110" s="263" t="s">
        <v>1122</v>
      </c>
      <c r="B110" s="263"/>
      <c r="C110" s="263"/>
      <c r="D110" s="263"/>
      <c r="E110" s="263"/>
      <c r="F110" s="263"/>
      <c r="G110" s="263"/>
      <c r="H110" s="263"/>
      <c r="I110" s="263"/>
    </row>
    <row r="111" spans="1:10" s="121" customFormat="1" ht="19.5" customHeight="1">
      <c r="A111" s="151"/>
      <c r="B111" s="152"/>
      <c r="C111" s="152"/>
      <c r="D111" s="152"/>
      <c r="E111" s="152"/>
      <c r="F111" s="152"/>
      <c r="G111" s="152"/>
      <c r="H111" s="152"/>
      <c r="I111" s="152"/>
    </row>
    <row r="112" spans="1:10" s="121" customFormat="1" ht="18.75" customHeight="1">
      <c r="A112" s="276" t="s">
        <v>57</v>
      </c>
      <c r="B112" s="276"/>
      <c r="C112" s="276"/>
      <c r="D112" s="276"/>
      <c r="E112" s="276"/>
      <c r="F112" s="276"/>
      <c r="G112" s="276"/>
      <c r="H112" s="276"/>
      <c r="I112" s="276"/>
    </row>
    <row r="113" spans="1:10" s="124" customFormat="1" ht="104.25" customHeight="1">
      <c r="A113" s="263" t="s">
        <v>1432</v>
      </c>
      <c r="B113" s="263"/>
      <c r="C113" s="263"/>
      <c r="D113" s="263"/>
      <c r="E113" s="263"/>
      <c r="F113" s="263"/>
      <c r="G113" s="263"/>
      <c r="H113" s="263"/>
      <c r="I113" s="263"/>
    </row>
    <row r="114" spans="1:10" s="125" customFormat="1" ht="15" hidden="1" customHeight="1">
      <c r="B114" s="124"/>
      <c r="C114" s="124"/>
      <c r="D114" s="124"/>
      <c r="E114" s="124"/>
      <c r="F114" s="124"/>
      <c r="G114" s="124"/>
      <c r="H114" s="124"/>
      <c r="I114" s="124"/>
      <c r="J114" s="124"/>
    </row>
    <row r="115" spans="1:10" s="125" customFormat="1" ht="15" hidden="1" customHeight="1">
      <c r="B115" s="124"/>
      <c r="C115" s="124"/>
      <c r="D115" s="124"/>
      <c r="E115" s="124"/>
      <c r="F115" s="124"/>
      <c r="G115" s="124"/>
      <c r="H115" s="124"/>
      <c r="I115" s="124"/>
      <c r="J115" s="124"/>
    </row>
    <row r="116" spans="1:10" s="125" customFormat="1" ht="15" hidden="1" customHeight="1">
      <c r="B116" s="124"/>
      <c r="C116" s="124"/>
      <c r="D116" s="124"/>
      <c r="E116" s="124"/>
      <c r="F116" s="124"/>
      <c r="G116" s="124"/>
      <c r="H116" s="124"/>
      <c r="I116" s="124"/>
      <c r="J116" s="124"/>
    </row>
    <row r="117" spans="1:10" s="125" customFormat="1" ht="15" hidden="1" customHeight="1">
      <c r="B117" s="124"/>
      <c r="C117" s="124"/>
      <c r="D117" s="124"/>
      <c r="E117" s="124"/>
      <c r="F117" s="124"/>
      <c r="G117" s="124"/>
      <c r="H117" s="124"/>
      <c r="I117" s="124"/>
      <c r="J117" s="124"/>
    </row>
    <row r="118" spans="1:10" s="125" customFormat="1" ht="15" hidden="1" customHeight="1">
      <c r="B118" s="124"/>
      <c r="C118" s="124"/>
      <c r="D118" s="124"/>
      <c r="E118" s="124"/>
      <c r="F118" s="124"/>
      <c r="G118" s="124"/>
      <c r="H118" s="124"/>
      <c r="I118" s="124"/>
      <c r="J118" s="124"/>
    </row>
    <row r="119" spans="1:10" s="125" customFormat="1" ht="15" hidden="1" customHeight="1">
      <c r="B119" s="124"/>
      <c r="C119" s="124"/>
      <c r="D119" s="124"/>
      <c r="E119" s="124"/>
      <c r="F119" s="124"/>
      <c r="G119" s="124"/>
      <c r="H119" s="124"/>
      <c r="I119" s="124"/>
      <c r="J119" s="124"/>
    </row>
    <row r="120" spans="1:10" s="125" customFormat="1" ht="15" hidden="1" customHeight="1">
      <c r="B120" s="124"/>
      <c r="C120" s="124"/>
      <c r="D120" s="124"/>
      <c r="E120" s="124"/>
      <c r="F120" s="124"/>
      <c r="G120" s="124"/>
      <c r="H120" s="124"/>
      <c r="I120" s="124"/>
      <c r="J120" s="124"/>
    </row>
    <row r="121" spans="1:10" s="125" customFormat="1" ht="15" hidden="1" customHeight="1">
      <c r="B121" s="124"/>
      <c r="C121" s="124"/>
      <c r="D121" s="124"/>
      <c r="E121" s="124"/>
      <c r="F121" s="124"/>
      <c r="G121" s="124"/>
      <c r="H121" s="124"/>
      <c r="I121" s="124"/>
      <c r="J121" s="124"/>
    </row>
    <row r="122" spans="1:10" s="125" customFormat="1" ht="15" hidden="1" customHeight="1">
      <c r="B122" s="124"/>
      <c r="C122" s="124"/>
      <c r="D122" s="124"/>
      <c r="E122" s="124"/>
      <c r="F122" s="124"/>
      <c r="G122" s="124"/>
      <c r="H122" s="124"/>
      <c r="I122" s="124"/>
      <c r="J122" s="124"/>
    </row>
    <row r="123" spans="1:10" s="125" customFormat="1" ht="15" hidden="1" customHeight="1">
      <c r="B123" s="124"/>
      <c r="C123" s="124"/>
      <c r="D123" s="124"/>
      <c r="E123" s="124"/>
      <c r="F123" s="124"/>
      <c r="G123" s="124"/>
      <c r="H123" s="124"/>
      <c r="I123" s="124"/>
      <c r="J123" s="124"/>
    </row>
    <row r="124" spans="1:10" s="125" customFormat="1" ht="15" hidden="1" customHeight="1">
      <c r="B124" s="124"/>
      <c r="C124" s="124"/>
      <c r="D124" s="124"/>
      <c r="E124" s="124"/>
      <c r="F124" s="124"/>
      <c r="G124" s="124"/>
      <c r="H124" s="124"/>
      <c r="I124" s="124"/>
      <c r="J124" s="124"/>
    </row>
    <row r="125" spans="1:10" s="125" customFormat="1" ht="15" hidden="1" customHeight="1">
      <c r="B125" s="124"/>
      <c r="C125" s="124"/>
      <c r="D125" s="124"/>
      <c r="E125" s="124"/>
      <c r="F125" s="124"/>
      <c r="G125" s="124"/>
      <c r="H125" s="124"/>
      <c r="I125" s="124"/>
      <c r="J125" s="124"/>
    </row>
    <row r="126" spans="1:10" s="125" customFormat="1" ht="15" hidden="1" customHeight="1">
      <c r="B126" s="124"/>
      <c r="C126" s="124"/>
      <c r="D126" s="124"/>
      <c r="E126" s="124"/>
      <c r="F126" s="124"/>
      <c r="G126" s="124"/>
      <c r="H126" s="124"/>
      <c r="I126" s="124"/>
      <c r="J126" s="124"/>
    </row>
    <row r="127" spans="1:10" s="125" customFormat="1" ht="15" hidden="1" customHeight="1">
      <c r="B127" s="124"/>
      <c r="C127" s="124"/>
      <c r="D127" s="124"/>
      <c r="E127" s="124"/>
      <c r="F127" s="124"/>
      <c r="G127" s="124"/>
      <c r="H127" s="124"/>
      <c r="I127" s="124"/>
      <c r="J127" s="124"/>
    </row>
  </sheetData>
  <autoFilter ref="A3:I19">
    <filterColumn colId="1" showButton="0"/>
    <filterColumn colId="5" showButton="0"/>
  </autoFilter>
  <mergeCells count="126">
    <mergeCell ref="B12:C12"/>
    <mergeCell ref="B33:C33"/>
    <mergeCell ref="B42:C42"/>
    <mergeCell ref="B11:C11"/>
    <mergeCell ref="B10:C10"/>
    <mergeCell ref="B27:C27"/>
    <mergeCell ref="B26:C26"/>
    <mergeCell ref="B23:C23"/>
    <mergeCell ref="B74:C74"/>
    <mergeCell ref="B73:C73"/>
    <mergeCell ref="B72:C72"/>
    <mergeCell ref="B71:C71"/>
    <mergeCell ref="B70:C70"/>
    <mergeCell ref="B69:C69"/>
    <mergeCell ref="B43:C43"/>
    <mergeCell ref="B14:C14"/>
    <mergeCell ref="B15:C15"/>
    <mergeCell ref="B13:C13"/>
    <mergeCell ref="B48:C48"/>
    <mergeCell ref="B49:C49"/>
    <mergeCell ref="B50:C50"/>
    <mergeCell ref="B44:C44"/>
    <mergeCell ref="B45:C45"/>
    <mergeCell ref="B46:C46"/>
    <mergeCell ref="B47:C47"/>
    <mergeCell ref="B82:C82"/>
    <mergeCell ref="B53:C53"/>
    <mergeCell ref="B51:C51"/>
    <mergeCell ref="B52:C52"/>
    <mergeCell ref="B56:C56"/>
    <mergeCell ref="B57:C57"/>
    <mergeCell ref="B58:C58"/>
    <mergeCell ref="B59:C59"/>
    <mergeCell ref="B60:C60"/>
    <mergeCell ref="B61:C61"/>
    <mergeCell ref="B62:C62"/>
    <mergeCell ref="B63:C63"/>
    <mergeCell ref="B64:C64"/>
    <mergeCell ref="B81:C81"/>
    <mergeCell ref="B54:C54"/>
    <mergeCell ref="B55:C55"/>
    <mergeCell ref="B65:C65"/>
    <mergeCell ref="B66:C66"/>
    <mergeCell ref="B67:C67"/>
    <mergeCell ref="B68:C68"/>
    <mergeCell ref="B75:C75"/>
    <mergeCell ref="B22:C22"/>
    <mergeCell ref="B20:C20"/>
    <mergeCell ref="B16:C16"/>
    <mergeCell ref="B17:C17"/>
    <mergeCell ref="B18:C18"/>
    <mergeCell ref="B19:C19"/>
    <mergeCell ref="B38:C38"/>
    <mergeCell ref="B39:C39"/>
    <mergeCell ref="B34:C34"/>
    <mergeCell ref="B35:C35"/>
    <mergeCell ref="B36:C36"/>
    <mergeCell ref="B37:C37"/>
    <mergeCell ref="B28:C28"/>
    <mergeCell ref="B29:C29"/>
    <mergeCell ref="B30:C30"/>
    <mergeCell ref="B31:C31"/>
    <mergeCell ref="B32:C32"/>
    <mergeCell ref="B24:C24"/>
    <mergeCell ref="B25:C25"/>
    <mergeCell ref="A1:I1"/>
    <mergeCell ref="B80:C80"/>
    <mergeCell ref="B79:C79"/>
    <mergeCell ref="A77:A80"/>
    <mergeCell ref="B77:C78"/>
    <mergeCell ref="D77:D78"/>
    <mergeCell ref="F77:G77"/>
    <mergeCell ref="H77:H78"/>
    <mergeCell ref="I77:I78"/>
    <mergeCell ref="I3:I4"/>
    <mergeCell ref="B5:C5"/>
    <mergeCell ref="E3:E4"/>
    <mergeCell ref="E77:E78"/>
    <mergeCell ref="B3:C4"/>
    <mergeCell ref="D3:D4"/>
    <mergeCell ref="F3:G3"/>
    <mergeCell ref="H3:H4"/>
    <mergeCell ref="B6:C6"/>
    <mergeCell ref="B7:C7"/>
    <mergeCell ref="B8:C8"/>
    <mergeCell ref="B9:C9"/>
    <mergeCell ref="B41:C41"/>
    <mergeCell ref="B40:C40"/>
    <mergeCell ref="B21:C21"/>
    <mergeCell ref="A112:I112"/>
    <mergeCell ref="B83:C83"/>
    <mergeCell ref="B84:C84"/>
    <mergeCell ref="A99:D99"/>
    <mergeCell ref="B93:C93"/>
    <mergeCell ref="B94:C94"/>
    <mergeCell ref="B91:C91"/>
    <mergeCell ref="B92:C92"/>
    <mergeCell ref="B89:C89"/>
    <mergeCell ref="B90:C90"/>
    <mergeCell ref="A98:D98"/>
    <mergeCell ref="A110:I110"/>
    <mergeCell ref="A104:D104"/>
    <mergeCell ref="A3:A6"/>
    <mergeCell ref="A113:I113"/>
    <mergeCell ref="F99:I99"/>
    <mergeCell ref="B95:C95"/>
    <mergeCell ref="B85:C85"/>
    <mergeCell ref="A103:D103"/>
    <mergeCell ref="A102:D102"/>
    <mergeCell ref="B87:C87"/>
    <mergeCell ref="B88:C88"/>
    <mergeCell ref="B86:C86"/>
    <mergeCell ref="B96:C96"/>
    <mergeCell ref="A109:I109"/>
    <mergeCell ref="F100:I100"/>
    <mergeCell ref="F101:I101"/>
    <mergeCell ref="A100:D100"/>
    <mergeCell ref="A101:D101"/>
    <mergeCell ref="A105:D105"/>
    <mergeCell ref="A106:D106"/>
    <mergeCell ref="F105:I105"/>
    <mergeCell ref="F106:I106"/>
    <mergeCell ref="F102:I102"/>
    <mergeCell ref="F103:I103"/>
    <mergeCell ref="F98:I98"/>
    <mergeCell ref="F104:I104"/>
  </mergeCells>
  <pageMargins left="0.39370078740157483" right="0.19685039370078741" top="0.39370078740157483" bottom="0.39370078740157483" header="0.31496062992125984" footer="0.31496062992125984"/>
  <pageSetup paperSize="9" firstPageNumber="10" orientation="landscape" useFirstPageNumber="1" r:id="rId1"/>
  <headerFooter>
    <oddFooter>&amp;C&amp;P</oddFooter>
  </headerFooter>
  <extLst>
    <ext xmlns:x14="http://schemas.microsoft.com/office/spreadsheetml/2009/9/main" uri="{CCE6A557-97BC-4b89-ADB6-D9C93CAAB3DF}">
      <x14:dataValidations xmlns:xm="http://schemas.microsoft.com/office/excel/2006/main" count="9">
        <x14:dataValidation type="list" allowBlank="1" showInputMessage="1" showErrorMessage="1">
          <x14:formula1>
            <xm:f>'Filtri 2'!$D$80:$D$84</xm:f>
          </x14:formula1>
          <xm:sqref>E79:E80 E96 E14:E18</xm:sqref>
        </x14:dataValidation>
        <x14:dataValidation type="list" allowBlank="1" showInputMessage="1" showErrorMessage="1">
          <x14:formula1>
            <xm:f>'[1]Filtri 2'!#REF!</xm:f>
          </x14:formula1>
          <xm:sqref>E5:E13 E20:E26 E83 E75</xm:sqref>
        </x14:dataValidation>
        <x14:dataValidation type="list" allowBlank="1" showInputMessage="1" showErrorMessage="1">
          <x14:formula1>
            <xm:f>'[2]Filtri 2'!#REF!</xm:f>
          </x14:formula1>
          <xm:sqref>E81</xm:sqref>
        </x14:dataValidation>
        <x14:dataValidation type="list" allowBlank="1" showInputMessage="1" showErrorMessage="1">
          <x14:formula1>
            <xm:f>'[3]Filtri 2'!#REF!</xm:f>
          </x14:formula1>
          <xm:sqref>E84:E86 E32:E50</xm:sqref>
        </x14:dataValidation>
        <x14:dataValidation type="list" allowBlank="1" showInputMessage="1" showErrorMessage="1">
          <x14:formula1>
            <xm:f>'[4]Filtri 2'!#REF!</xm:f>
          </x14:formula1>
          <xm:sqref>E82 E51:E55 E87:E88</xm:sqref>
        </x14:dataValidation>
        <x14:dataValidation type="list" allowBlank="1" showInputMessage="1" showErrorMessage="1">
          <x14:formula1>
            <xm:f>'[5]Filtri 2'!#REF!</xm:f>
          </x14:formula1>
          <xm:sqref>E56:E68 E89:E90</xm:sqref>
        </x14:dataValidation>
        <x14:dataValidation type="list" allowBlank="1" showInputMessage="1" showErrorMessage="1">
          <x14:formula1>
            <xm:f>'[6]Filtri 2'!#REF!</xm:f>
          </x14:formula1>
          <xm:sqref>E91:E92 E69</xm:sqref>
        </x14:dataValidation>
        <x14:dataValidation type="list" allowBlank="1" showInputMessage="1" showErrorMessage="1">
          <x14:formula1>
            <xm:f>'[7]Filtri 2'!#REF!</xm:f>
          </x14:formula1>
          <xm:sqref>E93:E94 E70:E74</xm:sqref>
        </x14:dataValidation>
        <x14:dataValidation type="list" allowBlank="1" showInputMessage="1" showErrorMessage="1">
          <x14:formula1>
            <xm:f>'[8]Filtri 2'!#REF!</xm:f>
          </x14:formula1>
          <xm:sqref>E95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workbookViewId="0">
      <selection activeCell="F60" sqref="F60"/>
    </sheetView>
  </sheetViews>
  <sheetFormatPr defaultRowHeight="12.75"/>
  <cols>
    <col min="1" max="1" width="24.7109375" style="17" customWidth="1"/>
    <col min="2" max="2" width="10.7109375" style="17" customWidth="1"/>
    <col min="3" max="3" width="7.85546875" style="17" customWidth="1"/>
    <col min="4" max="4" width="9.5703125" style="17" customWidth="1"/>
    <col min="5" max="5" width="6.28515625" style="17" customWidth="1"/>
    <col min="6" max="6" width="7.7109375" style="17" customWidth="1"/>
    <col min="7" max="7" width="7.140625" style="17" customWidth="1"/>
    <col min="8" max="8" width="8.140625" style="17" customWidth="1"/>
    <col min="9" max="9" width="6.85546875" style="17" customWidth="1"/>
    <col min="10" max="10" width="14.140625" style="17" customWidth="1"/>
    <col min="11" max="11" width="14.42578125" style="17" customWidth="1"/>
    <col min="12" max="12" width="14" style="17" customWidth="1"/>
    <col min="13" max="17" width="9.140625" style="17"/>
    <col min="18" max="18" width="7.85546875" style="17" customWidth="1"/>
    <col min="19" max="16384" width="9.140625" style="17"/>
  </cols>
  <sheetData>
    <row r="1" spans="1:18" s="85" customFormat="1" ht="15" customHeight="1">
      <c r="A1" s="282" t="s">
        <v>1435</v>
      </c>
      <c r="B1" s="321"/>
      <c r="C1" s="321"/>
      <c r="D1" s="321"/>
      <c r="E1" s="321"/>
      <c r="F1" s="321"/>
      <c r="G1" s="321"/>
      <c r="H1" s="321"/>
      <c r="I1" s="321"/>
      <c r="J1" s="108"/>
      <c r="K1" s="108"/>
      <c r="L1" s="108"/>
      <c r="N1" s="26"/>
      <c r="O1" s="26"/>
      <c r="P1" s="26"/>
      <c r="Q1" s="26"/>
      <c r="R1" s="26"/>
    </row>
    <row r="2" spans="1:18" s="85" customFormat="1" ht="16.5" customHeight="1" thickBot="1">
      <c r="A2" s="170"/>
      <c r="B2" s="108"/>
      <c r="C2" s="108"/>
      <c r="D2" s="108"/>
      <c r="E2" s="108"/>
      <c r="F2" s="108"/>
      <c r="G2" s="108"/>
      <c r="H2" s="108"/>
      <c r="I2" s="108"/>
      <c r="J2" s="108"/>
      <c r="K2" s="108"/>
      <c r="L2" s="108"/>
      <c r="N2" s="26"/>
      <c r="O2" s="26"/>
      <c r="P2" s="26"/>
      <c r="Q2" s="26"/>
      <c r="R2" s="26"/>
    </row>
    <row r="3" spans="1:18" s="85" customFormat="1" ht="15" customHeight="1">
      <c r="A3" s="322" t="s">
        <v>58</v>
      </c>
      <c r="B3" s="323"/>
      <c r="C3" s="323"/>
      <c r="D3" s="323"/>
      <c r="E3" s="324"/>
      <c r="F3" s="108"/>
      <c r="G3" s="108"/>
      <c r="H3" s="108"/>
      <c r="I3" s="108"/>
      <c r="J3" s="108"/>
      <c r="K3" s="108"/>
      <c r="L3" s="108"/>
      <c r="N3" s="26"/>
      <c r="O3" s="26"/>
      <c r="P3" s="26"/>
      <c r="Q3" s="26"/>
      <c r="R3" s="26"/>
    </row>
    <row r="4" spans="1:18" s="85" customFormat="1" ht="15" customHeight="1">
      <c r="A4" s="325"/>
      <c r="B4" s="326"/>
      <c r="C4" s="326"/>
      <c r="D4" s="326"/>
      <c r="E4" s="327"/>
      <c r="F4" s="108"/>
      <c r="G4" s="108"/>
      <c r="H4" s="108"/>
      <c r="I4" s="108"/>
      <c r="J4" s="108"/>
      <c r="K4" s="108"/>
      <c r="L4" s="108"/>
      <c r="N4" s="26"/>
      <c r="O4" s="26"/>
      <c r="P4" s="26"/>
      <c r="Q4" s="26"/>
      <c r="R4" s="26"/>
    </row>
    <row r="5" spans="1:18" s="85" customFormat="1" ht="15" customHeight="1">
      <c r="A5" s="325"/>
      <c r="B5" s="326"/>
      <c r="C5" s="326"/>
      <c r="D5" s="326"/>
      <c r="E5" s="327"/>
      <c r="F5" s="108"/>
      <c r="G5" s="108"/>
      <c r="H5" s="108"/>
      <c r="I5" s="108"/>
      <c r="J5" s="108"/>
      <c r="K5" s="108"/>
      <c r="L5" s="108"/>
      <c r="N5" s="26"/>
      <c r="O5" s="26"/>
      <c r="P5" s="26"/>
      <c r="Q5" s="26"/>
      <c r="R5" s="26"/>
    </row>
    <row r="6" spans="1:18" s="85" customFormat="1" ht="15" customHeight="1">
      <c r="A6" s="325"/>
      <c r="B6" s="326"/>
      <c r="C6" s="326"/>
      <c r="D6" s="326"/>
      <c r="E6" s="327"/>
      <c r="F6" s="108"/>
      <c r="G6" s="108"/>
      <c r="H6" s="108"/>
      <c r="I6" s="108"/>
      <c r="J6" s="108"/>
      <c r="K6" s="108"/>
      <c r="L6" s="108"/>
      <c r="N6" s="26"/>
      <c r="O6" s="26"/>
      <c r="P6" s="26"/>
      <c r="Q6" s="26"/>
      <c r="R6" s="26"/>
    </row>
    <row r="7" spans="1:18" s="85" customFormat="1" ht="9.75" customHeight="1">
      <c r="A7" s="325"/>
      <c r="B7" s="326"/>
      <c r="C7" s="326"/>
      <c r="D7" s="326"/>
      <c r="E7" s="327"/>
      <c r="F7" s="108"/>
      <c r="G7" s="108"/>
      <c r="H7" s="108"/>
      <c r="I7" s="108"/>
      <c r="J7" s="108"/>
      <c r="K7" s="108"/>
      <c r="L7" s="108"/>
      <c r="N7" s="26"/>
      <c r="O7" s="26"/>
      <c r="P7" s="26"/>
      <c r="Q7" s="26"/>
      <c r="R7" s="26"/>
    </row>
    <row r="8" spans="1:18" s="85" customFormat="1" ht="15" customHeight="1" thickBot="1">
      <c r="A8" s="328"/>
      <c r="B8" s="329"/>
      <c r="C8" s="329"/>
      <c r="D8" s="329"/>
      <c r="E8" s="330"/>
      <c r="F8" s="108"/>
      <c r="G8" s="108"/>
      <c r="H8" s="108"/>
      <c r="I8" s="108"/>
      <c r="J8" s="108"/>
      <c r="K8" s="108"/>
      <c r="L8" s="108"/>
      <c r="N8" s="26"/>
      <c r="O8" s="26"/>
      <c r="P8" s="26"/>
      <c r="Q8" s="26"/>
      <c r="R8" s="26"/>
    </row>
    <row r="9" spans="1:18" s="85" customFormat="1" ht="15.75" customHeight="1" thickBot="1">
      <c r="A9" s="108"/>
      <c r="B9" s="108"/>
      <c r="C9" s="108"/>
      <c r="D9" s="108"/>
      <c r="E9" s="108"/>
      <c r="F9" s="108"/>
      <c r="G9" s="108"/>
      <c r="H9" s="108"/>
      <c r="I9" s="108"/>
      <c r="J9" s="108"/>
      <c r="K9" s="108"/>
      <c r="L9" s="108"/>
    </row>
    <row r="10" spans="1:18" s="85" customFormat="1" ht="15" customHeight="1" thickBot="1">
      <c r="A10" s="335" t="s">
        <v>59</v>
      </c>
      <c r="B10" s="335" t="s">
        <v>60</v>
      </c>
      <c r="C10" s="337" t="s">
        <v>61</v>
      </c>
      <c r="D10" s="338"/>
      <c r="E10" s="338"/>
      <c r="F10" s="338"/>
      <c r="G10" s="338"/>
      <c r="H10" s="338"/>
      <c r="I10" s="338"/>
      <c r="J10" s="338"/>
      <c r="K10" s="338"/>
      <c r="L10" s="339"/>
    </row>
    <row r="11" spans="1:18" s="85" customFormat="1" ht="51" customHeight="1" thickBot="1">
      <c r="A11" s="336"/>
      <c r="B11" s="336"/>
      <c r="C11" s="115" t="s">
        <v>62</v>
      </c>
      <c r="D11" s="116" t="s">
        <v>63</v>
      </c>
      <c r="E11" s="117" t="s">
        <v>64</v>
      </c>
      <c r="F11" s="116" t="s">
        <v>63</v>
      </c>
      <c r="G11" s="117" t="s">
        <v>65</v>
      </c>
      <c r="H11" s="116" t="s">
        <v>63</v>
      </c>
      <c r="I11" s="117" t="s">
        <v>66</v>
      </c>
      <c r="J11" s="116" t="s">
        <v>63</v>
      </c>
      <c r="K11" s="117" t="s">
        <v>67</v>
      </c>
      <c r="L11" s="116" t="s">
        <v>63</v>
      </c>
    </row>
    <row r="12" spans="1:18" s="85" customFormat="1" ht="28.5" customHeight="1">
      <c r="A12" s="169" t="s">
        <v>1183</v>
      </c>
      <c r="B12" s="167">
        <v>688</v>
      </c>
      <c r="C12" s="104">
        <v>18</v>
      </c>
      <c r="D12" s="105">
        <f t="shared" ref="D12:D21" si="0">C12/B12</f>
        <v>2.616279069767442E-2</v>
      </c>
      <c r="E12" s="106">
        <v>60</v>
      </c>
      <c r="F12" s="105">
        <f t="shared" ref="F12:F19" si="1">E12/B12</f>
        <v>8.7209302325581398E-2</v>
      </c>
      <c r="G12" s="106">
        <v>551</v>
      </c>
      <c r="H12" s="105">
        <f t="shared" ref="H12:H21" si="2">G12/B12</f>
        <v>0.80087209302325579</v>
      </c>
      <c r="I12" s="106">
        <v>59</v>
      </c>
      <c r="J12" s="105">
        <f t="shared" ref="J12:J21" si="3">I12/B12</f>
        <v>8.5755813953488372E-2</v>
      </c>
      <c r="K12" s="106">
        <v>0</v>
      </c>
      <c r="L12" s="105">
        <f>K12/B12</f>
        <v>0</v>
      </c>
    </row>
    <row r="13" spans="1:18" s="85" customFormat="1" ht="27" customHeight="1">
      <c r="A13" s="107" t="s">
        <v>1184</v>
      </c>
      <c r="B13" s="167">
        <v>971</v>
      </c>
      <c r="C13" s="104">
        <v>0</v>
      </c>
      <c r="D13" s="105">
        <f t="shared" si="0"/>
        <v>0</v>
      </c>
      <c r="E13" s="106">
        <v>96</v>
      </c>
      <c r="F13" s="105">
        <f t="shared" si="1"/>
        <v>9.8867147270854785E-2</v>
      </c>
      <c r="G13" s="106">
        <v>807</v>
      </c>
      <c r="H13" s="105">
        <f t="shared" si="2"/>
        <v>0.83110195674562304</v>
      </c>
      <c r="I13" s="106">
        <v>68</v>
      </c>
      <c r="J13" s="105">
        <f t="shared" si="3"/>
        <v>7.0030895983522148E-2</v>
      </c>
      <c r="K13" s="106">
        <v>0</v>
      </c>
      <c r="L13" s="105">
        <f t="shared" ref="L13:L21" si="4">K13/B13</f>
        <v>0</v>
      </c>
    </row>
    <row r="14" spans="1:18" s="85" customFormat="1" ht="24.75" customHeight="1">
      <c r="A14" s="109" t="s">
        <v>1185</v>
      </c>
      <c r="B14" s="167">
        <v>635</v>
      </c>
      <c r="C14" s="104">
        <v>60</v>
      </c>
      <c r="D14" s="105">
        <f t="shared" si="0"/>
        <v>9.4488188976377951E-2</v>
      </c>
      <c r="E14" s="106">
        <v>51</v>
      </c>
      <c r="F14" s="105">
        <f t="shared" si="1"/>
        <v>8.0314960629921259E-2</v>
      </c>
      <c r="G14" s="106">
        <v>472</v>
      </c>
      <c r="H14" s="105">
        <f t="shared" si="2"/>
        <v>0.74330708661417322</v>
      </c>
      <c r="I14" s="106">
        <v>52</v>
      </c>
      <c r="J14" s="105">
        <f t="shared" si="3"/>
        <v>8.1889763779527558E-2</v>
      </c>
      <c r="K14" s="106">
        <v>0</v>
      </c>
      <c r="L14" s="105">
        <f t="shared" si="4"/>
        <v>0</v>
      </c>
    </row>
    <row r="15" spans="1:18" s="99" customFormat="1" ht="24.75" customHeight="1">
      <c r="A15" s="107" t="s">
        <v>1186</v>
      </c>
      <c r="B15" s="167">
        <v>1123</v>
      </c>
      <c r="C15" s="104">
        <v>33</v>
      </c>
      <c r="D15" s="105">
        <f t="shared" si="0"/>
        <v>2.9385574354407838E-2</v>
      </c>
      <c r="E15" s="106">
        <v>102</v>
      </c>
      <c r="F15" s="105">
        <f t="shared" si="1"/>
        <v>9.0828138913624221E-2</v>
      </c>
      <c r="G15" s="106">
        <v>901</v>
      </c>
      <c r="H15" s="105">
        <f t="shared" si="2"/>
        <v>0.8023152270703473</v>
      </c>
      <c r="I15" s="106">
        <v>87</v>
      </c>
      <c r="J15" s="105">
        <f t="shared" si="3"/>
        <v>7.7471059661620656E-2</v>
      </c>
      <c r="K15" s="106">
        <v>0</v>
      </c>
      <c r="L15" s="105">
        <f t="shared" si="4"/>
        <v>0</v>
      </c>
    </row>
    <row r="16" spans="1:18" s="99" customFormat="1" ht="24" customHeight="1">
      <c r="A16" s="168" t="s">
        <v>1187</v>
      </c>
      <c r="B16" s="167">
        <v>644</v>
      </c>
      <c r="C16" s="104">
        <v>40</v>
      </c>
      <c r="D16" s="105">
        <f t="shared" si="0"/>
        <v>6.2111801242236024E-2</v>
      </c>
      <c r="E16" s="106">
        <v>43</v>
      </c>
      <c r="F16" s="105">
        <f t="shared" si="1"/>
        <v>6.6770186335403728E-2</v>
      </c>
      <c r="G16" s="106">
        <v>536</v>
      </c>
      <c r="H16" s="105">
        <f t="shared" si="2"/>
        <v>0.83229813664596275</v>
      </c>
      <c r="I16" s="106">
        <v>25</v>
      </c>
      <c r="J16" s="105">
        <f t="shared" si="3"/>
        <v>3.8819875776397512E-2</v>
      </c>
      <c r="K16" s="106">
        <v>0</v>
      </c>
      <c r="L16" s="105">
        <f t="shared" si="4"/>
        <v>0</v>
      </c>
    </row>
    <row r="17" spans="1:18" s="99" customFormat="1" ht="21.75" customHeight="1">
      <c r="A17" s="109" t="s">
        <v>1188</v>
      </c>
      <c r="B17" s="167">
        <v>481</v>
      </c>
      <c r="C17" s="104">
        <v>10</v>
      </c>
      <c r="D17" s="105">
        <f t="shared" si="0"/>
        <v>2.0790020790020791E-2</v>
      </c>
      <c r="E17" s="106">
        <v>36</v>
      </c>
      <c r="F17" s="105">
        <f t="shared" si="1"/>
        <v>7.4844074844074848E-2</v>
      </c>
      <c r="G17" s="106">
        <v>424</v>
      </c>
      <c r="H17" s="105">
        <f t="shared" si="2"/>
        <v>0.88149688149688155</v>
      </c>
      <c r="I17" s="106">
        <v>11</v>
      </c>
      <c r="J17" s="105">
        <f t="shared" si="3"/>
        <v>2.286902286902287E-2</v>
      </c>
      <c r="K17" s="106">
        <v>0</v>
      </c>
      <c r="L17" s="105">
        <f t="shared" si="4"/>
        <v>0</v>
      </c>
    </row>
    <row r="18" spans="1:18" s="99" customFormat="1" ht="31.5" customHeight="1">
      <c r="A18" s="109" t="s">
        <v>341</v>
      </c>
      <c r="B18" s="167">
        <v>592</v>
      </c>
      <c r="C18" s="104">
        <v>24</v>
      </c>
      <c r="D18" s="105">
        <f t="shared" si="0"/>
        <v>4.0540540540540543E-2</v>
      </c>
      <c r="E18" s="106">
        <v>59</v>
      </c>
      <c r="F18" s="105">
        <f t="shared" si="1"/>
        <v>9.9662162162162157E-2</v>
      </c>
      <c r="G18" s="106">
        <v>499</v>
      </c>
      <c r="H18" s="105">
        <f t="shared" si="2"/>
        <v>0.84290540540540537</v>
      </c>
      <c r="I18" s="106">
        <v>10</v>
      </c>
      <c r="J18" s="105">
        <f t="shared" si="3"/>
        <v>1.6891891891891893E-2</v>
      </c>
      <c r="K18" s="106">
        <v>0</v>
      </c>
      <c r="L18" s="105">
        <f t="shared" si="4"/>
        <v>0</v>
      </c>
    </row>
    <row r="19" spans="1:18" s="99" customFormat="1" ht="25.5" customHeight="1">
      <c r="A19" s="109" t="s">
        <v>340</v>
      </c>
      <c r="B19" s="167">
        <v>489</v>
      </c>
      <c r="C19" s="104">
        <v>0</v>
      </c>
      <c r="D19" s="105">
        <f t="shared" si="0"/>
        <v>0</v>
      </c>
      <c r="E19" s="106">
        <v>30</v>
      </c>
      <c r="F19" s="105">
        <f t="shared" si="1"/>
        <v>6.1349693251533742E-2</v>
      </c>
      <c r="G19" s="106">
        <v>312</v>
      </c>
      <c r="H19" s="105">
        <f t="shared" si="2"/>
        <v>0.6380368098159509</v>
      </c>
      <c r="I19" s="106">
        <v>147</v>
      </c>
      <c r="J19" s="105">
        <f t="shared" si="3"/>
        <v>0.30061349693251532</v>
      </c>
      <c r="K19" s="106">
        <v>0</v>
      </c>
      <c r="L19" s="105">
        <f t="shared" si="4"/>
        <v>0</v>
      </c>
    </row>
    <row r="20" spans="1:18" s="85" customFormat="1" ht="22.5" customHeight="1" thickBot="1">
      <c r="A20" s="109" t="s">
        <v>343</v>
      </c>
      <c r="B20" s="167">
        <v>356</v>
      </c>
      <c r="C20" s="110"/>
      <c r="D20" s="105">
        <f t="shared" si="0"/>
        <v>0</v>
      </c>
      <c r="E20" s="111"/>
      <c r="F20" s="105">
        <v>0</v>
      </c>
      <c r="G20" s="111">
        <v>355</v>
      </c>
      <c r="H20" s="112">
        <f t="shared" si="2"/>
        <v>0.9971910112359551</v>
      </c>
      <c r="I20" s="111">
        <v>1</v>
      </c>
      <c r="J20" s="113">
        <f t="shared" si="3"/>
        <v>2.8089887640449437E-3</v>
      </c>
      <c r="K20" s="106">
        <v>0</v>
      </c>
      <c r="L20" s="105">
        <f t="shared" si="4"/>
        <v>0</v>
      </c>
    </row>
    <row r="21" spans="1:18" s="85" customFormat="1" ht="20.25" customHeight="1" thickBot="1">
      <c r="A21" s="114" t="s">
        <v>68</v>
      </c>
      <c r="B21" s="167">
        <v>3754</v>
      </c>
      <c r="C21" s="104">
        <v>136</v>
      </c>
      <c r="D21" s="105">
        <f t="shared" si="0"/>
        <v>3.6228023441662226E-2</v>
      </c>
      <c r="E21" s="106">
        <v>298</v>
      </c>
      <c r="F21" s="105">
        <f>E21/B21</f>
        <v>7.938199254128929E-2</v>
      </c>
      <c r="G21" s="106">
        <v>3070</v>
      </c>
      <c r="H21" s="105">
        <f t="shared" si="2"/>
        <v>0.81779435269046352</v>
      </c>
      <c r="I21" s="106">
        <v>250</v>
      </c>
      <c r="J21" s="105">
        <f t="shared" si="3"/>
        <v>6.659563132658497E-2</v>
      </c>
      <c r="K21" s="106">
        <v>0</v>
      </c>
      <c r="L21" s="105">
        <f t="shared" si="4"/>
        <v>0</v>
      </c>
      <c r="N21" s="334"/>
      <c r="O21" s="334"/>
      <c r="P21" s="334"/>
      <c r="Q21" s="334"/>
      <c r="R21" s="334"/>
    </row>
    <row r="22" spans="1:18" s="85" customFormat="1" ht="15.75">
      <c r="A22" s="171"/>
      <c r="B22" s="108"/>
      <c r="C22" s="108"/>
      <c r="D22" s="108"/>
      <c r="E22" s="108"/>
      <c r="F22" s="108"/>
      <c r="G22" s="172"/>
      <c r="H22" s="108"/>
      <c r="I22" s="108"/>
      <c r="J22" s="108"/>
      <c r="K22" s="108"/>
      <c r="L22" s="173"/>
      <c r="M22" s="86"/>
    </row>
    <row r="23" spans="1:18" s="85" customFormat="1" ht="15.75">
      <c r="A23" s="108"/>
      <c r="B23" s="108"/>
      <c r="C23" s="108"/>
      <c r="D23" s="108"/>
      <c r="E23" s="108"/>
      <c r="F23" s="108"/>
      <c r="G23" s="108"/>
      <c r="H23" s="108"/>
      <c r="I23" s="108"/>
      <c r="J23" s="108"/>
      <c r="K23" s="108"/>
      <c r="L23" s="108"/>
    </row>
    <row r="24" spans="1:18" s="85" customFormat="1" ht="30" customHeight="1">
      <c r="A24" s="309" t="s">
        <v>69</v>
      </c>
      <c r="B24" s="319"/>
      <c r="C24" s="319"/>
      <c r="D24" s="319"/>
      <c r="E24" s="319"/>
      <c r="F24" s="319"/>
      <c r="G24" s="319"/>
      <c r="H24" s="319"/>
      <c r="I24" s="319"/>
      <c r="J24" s="319"/>
      <c r="K24" s="319"/>
      <c r="L24" s="319"/>
    </row>
    <row r="25" spans="1:18" s="101" customFormat="1" ht="204.75" customHeight="1">
      <c r="A25" s="331" t="s">
        <v>1229</v>
      </c>
      <c r="B25" s="332"/>
      <c r="C25" s="332"/>
      <c r="D25" s="332"/>
      <c r="E25" s="332"/>
      <c r="F25" s="332"/>
      <c r="G25" s="332"/>
      <c r="H25" s="332"/>
      <c r="I25" s="332"/>
      <c r="J25" s="332"/>
      <c r="K25" s="332"/>
      <c r="L25" s="333"/>
    </row>
    <row r="26" spans="1:18" s="85" customFormat="1" ht="10.5" customHeight="1">
      <c r="A26" s="108"/>
      <c r="B26" s="108"/>
      <c r="C26" s="108"/>
      <c r="D26" s="108"/>
      <c r="E26" s="108"/>
      <c r="F26" s="108"/>
      <c r="G26" s="108"/>
      <c r="H26" s="108"/>
      <c r="I26" s="108"/>
      <c r="J26" s="108"/>
      <c r="K26" s="108"/>
      <c r="L26" s="108"/>
    </row>
    <row r="27" spans="1:18" s="85" customFormat="1" ht="20.25" customHeight="1">
      <c r="A27" s="309" t="s">
        <v>70</v>
      </c>
      <c r="B27" s="309"/>
      <c r="C27" s="309"/>
      <c r="D27" s="309"/>
      <c r="E27" s="309"/>
      <c r="F27" s="309"/>
      <c r="G27" s="309"/>
      <c r="H27" s="309"/>
      <c r="I27" s="309"/>
      <c r="J27" s="309"/>
      <c r="K27" s="309"/>
      <c r="L27" s="309"/>
    </row>
    <row r="28" spans="1:18" s="85" customFormat="1" ht="21.75" customHeight="1">
      <c r="A28" s="310" t="s">
        <v>1189</v>
      </c>
      <c r="B28" s="311"/>
      <c r="C28" s="311"/>
      <c r="D28" s="311"/>
      <c r="E28" s="311"/>
      <c r="F28" s="311"/>
      <c r="G28" s="311"/>
      <c r="H28" s="311"/>
      <c r="I28" s="311"/>
      <c r="J28" s="311"/>
      <c r="K28" s="311"/>
      <c r="L28" s="312"/>
      <c r="O28" s="98"/>
    </row>
    <row r="29" spans="1:18" s="85" customFormat="1" ht="24.75" customHeight="1">
      <c r="A29" s="313"/>
      <c r="B29" s="314"/>
      <c r="C29" s="314"/>
      <c r="D29" s="314"/>
      <c r="E29" s="314"/>
      <c r="F29" s="314"/>
      <c r="G29" s="314"/>
      <c r="H29" s="314"/>
      <c r="I29" s="314"/>
      <c r="J29" s="314"/>
      <c r="K29" s="314"/>
      <c r="L29" s="315"/>
    </row>
    <row r="30" spans="1:18" s="85" customFormat="1" ht="23.25" customHeight="1">
      <c r="A30" s="313"/>
      <c r="B30" s="314"/>
      <c r="C30" s="314"/>
      <c r="D30" s="314"/>
      <c r="E30" s="314"/>
      <c r="F30" s="314"/>
      <c r="G30" s="314"/>
      <c r="H30" s="314"/>
      <c r="I30" s="314"/>
      <c r="J30" s="314"/>
      <c r="K30" s="314"/>
      <c r="L30" s="315"/>
    </row>
    <row r="31" spans="1:18" s="85" customFormat="1" ht="29.25" customHeight="1">
      <c r="A31" s="313"/>
      <c r="B31" s="314"/>
      <c r="C31" s="314"/>
      <c r="D31" s="314"/>
      <c r="E31" s="314"/>
      <c r="F31" s="314"/>
      <c r="G31" s="314"/>
      <c r="H31" s="314"/>
      <c r="I31" s="314"/>
      <c r="J31" s="314"/>
      <c r="K31" s="314"/>
      <c r="L31" s="315"/>
    </row>
    <row r="32" spans="1:18" s="85" customFormat="1" ht="27" customHeight="1">
      <c r="A32" s="313"/>
      <c r="B32" s="314"/>
      <c r="C32" s="314"/>
      <c r="D32" s="314"/>
      <c r="E32" s="314"/>
      <c r="F32" s="314"/>
      <c r="G32" s="314"/>
      <c r="H32" s="314"/>
      <c r="I32" s="314"/>
      <c r="J32" s="314"/>
      <c r="K32" s="314"/>
      <c r="L32" s="315"/>
    </row>
    <row r="33" spans="1:12" s="85" customFormat="1" ht="31.5" customHeight="1">
      <c r="A33" s="313"/>
      <c r="B33" s="314"/>
      <c r="C33" s="314"/>
      <c r="D33" s="314"/>
      <c r="E33" s="314"/>
      <c r="F33" s="314"/>
      <c r="G33" s="314"/>
      <c r="H33" s="314"/>
      <c r="I33" s="314"/>
      <c r="J33" s="314"/>
      <c r="K33" s="314"/>
      <c r="L33" s="315"/>
    </row>
    <row r="34" spans="1:12" ht="30.75" customHeight="1">
      <c r="A34" s="313"/>
      <c r="B34" s="314"/>
      <c r="C34" s="314"/>
      <c r="D34" s="314"/>
      <c r="E34" s="314"/>
      <c r="F34" s="314"/>
      <c r="G34" s="314"/>
      <c r="H34" s="314"/>
      <c r="I34" s="314"/>
      <c r="J34" s="314"/>
      <c r="K34" s="314"/>
      <c r="L34" s="315"/>
    </row>
    <row r="35" spans="1:12" ht="18" customHeight="1">
      <c r="A35" s="313"/>
      <c r="B35" s="314"/>
      <c r="C35" s="314"/>
      <c r="D35" s="314"/>
      <c r="E35" s="314"/>
      <c r="F35" s="314"/>
      <c r="G35" s="314"/>
      <c r="H35" s="314"/>
      <c r="I35" s="314"/>
      <c r="J35" s="314"/>
      <c r="K35" s="314"/>
      <c r="L35" s="315"/>
    </row>
    <row r="36" spans="1:12" ht="31.5" customHeight="1">
      <c r="A36" s="313"/>
      <c r="B36" s="314"/>
      <c r="C36" s="314"/>
      <c r="D36" s="314"/>
      <c r="E36" s="314"/>
      <c r="F36" s="314"/>
      <c r="G36" s="314"/>
      <c r="H36" s="314"/>
      <c r="I36" s="314"/>
      <c r="J36" s="314"/>
      <c r="K36" s="314"/>
      <c r="L36" s="315"/>
    </row>
    <row r="37" spans="1:12" ht="30.75" customHeight="1">
      <c r="A37" s="313"/>
      <c r="B37" s="314"/>
      <c r="C37" s="314"/>
      <c r="D37" s="314"/>
      <c r="E37" s="314"/>
      <c r="F37" s="314"/>
      <c r="G37" s="314"/>
      <c r="H37" s="314"/>
      <c r="I37" s="314"/>
      <c r="J37" s="314"/>
      <c r="K37" s="314"/>
      <c r="L37" s="315"/>
    </row>
    <row r="38" spans="1:12" ht="43.5" customHeight="1">
      <c r="A38" s="313"/>
      <c r="B38" s="314"/>
      <c r="C38" s="314"/>
      <c r="D38" s="314"/>
      <c r="E38" s="314"/>
      <c r="F38" s="314"/>
      <c r="G38" s="314"/>
      <c r="H38" s="314"/>
      <c r="I38" s="314"/>
      <c r="J38" s="314"/>
      <c r="K38" s="314"/>
      <c r="L38" s="315"/>
    </row>
    <row r="39" spans="1:12" ht="27" customHeight="1">
      <c r="A39" s="313"/>
      <c r="B39" s="314"/>
      <c r="C39" s="314"/>
      <c r="D39" s="314"/>
      <c r="E39" s="314"/>
      <c r="F39" s="314"/>
      <c r="G39" s="314"/>
      <c r="H39" s="314"/>
      <c r="I39" s="314"/>
      <c r="J39" s="314"/>
      <c r="K39" s="314"/>
      <c r="L39" s="315"/>
    </row>
    <row r="40" spans="1:12" ht="18.75" customHeight="1">
      <c r="A40" s="313"/>
      <c r="B40" s="314"/>
      <c r="C40" s="314"/>
      <c r="D40" s="314"/>
      <c r="E40" s="314"/>
      <c r="F40" s="314"/>
      <c r="G40" s="314"/>
      <c r="H40" s="314"/>
      <c r="I40" s="314"/>
      <c r="J40" s="314"/>
      <c r="K40" s="314"/>
      <c r="L40" s="315"/>
    </row>
    <row r="41" spans="1:12" ht="23.25" customHeight="1">
      <c r="A41" s="313"/>
      <c r="B41" s="314"/>
      <c r="C41" s="314"/>
      <c r="D41" s="314"/>
      <c r="E41" s="314"/>
      <c r="F41" s="314"/>
      <c r="G41" s="314"/>
      <c r="H41" s="314"/>
      <c r="I41" s="314"/>
      <c r="J41" s="314"/>
      <c r="K41" s="314"/>
      <c r="L41" s="315"/>
    </row>
    <row r="42" spans="1:12" ht="6.75" customHeight="1">
      <c r="A42" s="316"/>
      <c r="B42" s="317"/>
      <c r="C42" s="317"/>
      <c r="D42" s="317"/>
      <c r="E42" s="317"/>
      <c r="F42" s="317"/>
      <c r="G42" s="317"/>
      <c r="H42" s="317"/>
      <c r="I42" s="317"/>
      <c r="J42" s="317"/>
      <c r="K42" s="317"/>
      <c r="L42" s="318"/>
    </row>
    <row r="43" spans="1:12" ht="18.75" customHeight="1">
      <c r="A43" s="164"/>
      <c r="B43" s="164"/>
      <c r="C43" s="164"/>
      <c r="D43" s="164"/>
      <c r="E43" s="164"/>
      <c r="F43" s="164"/>
      <c r="G43" s="164"/>
      <c r="H43" s="164"/>
      <c r="I43" s="164"/>
      <c r="J43" s="164"/>
      <c r="K43" s="164"/>
      <c r="L43" s="164"/>
    </row>
    <row r="44" spans="1:12" s="21" customFormat="1" ht="22.5" customHeight="1">
      <c r="A44" s="309" t="s">
        <v>989</v>
      </c>
      <c r="B44" s="319"/>
      <c r="C44" s="319"/>
      <c r="D44" s="319"/>
      <c r="E44" s="319"/>
      <c r="F44" s="319"/>
      <c r="G44" s="319"/>
      <c r="H44" s="319"/>
      <c r="I44" s="319"/>
      <c r="J44" s="319"/>
      <c r="K44" s="319"/>
      <c r="L44" s="319"/>
    </row>
    <row r="45" spans="1:12" s="21" customFormat="1" ht="18.75" customHeight="1">
      <c r="A45" s="320" t="s">
        <v>1364</v>
      </c>
      <c r="B45" s="320"/>
      <c r="C45" s="320"/>
      <c r="D45" s="320"/>
      <c r="E45" s="320"/>
      <c r="F45" s="320"/>
      <c r="G45" s="320"/>
      <c r="H45" s="320"/>
      <c r="I45" s="320"/>
      <c r="J45" s="320"/>
      <c r="K45" s="320"/>
      <c r="L45" s="320"/>
    </row>
    <row r="46" spans="1:12" s="21" customFormat="1" ht="23.25" customHeight="1">
      <c r="A46" s="320"/>
      <c r="B46" s="320"/>
      <c r="C46" s="320"/>
      <c r="D46" s="320"/>
      <c r="E46" s="320"/>
      <c r="F46" s="320"/>
      <c r="G46" s="320"/>
      <c r="H46" s="320"/>
      <c r="I46" s="320"/>
      <c r="J46" s="320"/>
      <c r="K46" s="320"/>
      <c r="L46" s="320"/>
    </row>
    <row r="47" spans="1:12" s="21" customFormat="1" ht="4.5" customHeight="1">
      <c r="A47" s="320"/>
      <c r="B47" s="320"/>
      <c r="C47" s="320"/>
      <c r="D47" s="320"/>
      <c r="E47" s="320"/>
      <c r="F47" s="320"/>
      <c r="G47" s="320"/>
      <c r="H47" s="320"/>
      <c r="I47" s="320"/>
      <c r="J47" s="320"/>
      <c r="K47" s="320"/>
      <c r="L47" s="320"/>
    </row>
    <row r="48" spans="1:12" s="21" customFormat="1" hidden="1">
      <c r="A48" s="320"/>
      <c r="B48" s="320"/>
      <c r="C48" s="320"/>
      <c r="D48" s="320"/>
      <c r="E48" s="320"/>
      <c r="F48" s="320"/>
      <c r="G48" s="320"/>
      <c r="H48" s="320"/>
      <c r="I48" s="320"/>
      <c r="J48" s="320"/>
      <c r="K48" s="320"/>
      <c r="L48" s="320"/>
    </row>
    <row r="49" spans="1:15" ht="12" hidden="1" customHeight="1">
      <c r="A49" s="320"/>
      <c r="B49" s="320"/>
      <c r="C49" s="320"/>
      <c r="D49" s="320"/>
      <c r="E49" s="320"/>
      <c r="F49" s="320"/>
      <c r="G49" s="320"/>
      <c r="H49" s="320"/>
      <c r="I49" s="320"/>
      <c r="J49" s="320"/>
      <c r="K49" s="320"/>
      <c r="L49" s="320"/>
    </row>
    <row r="50" spans="1:15" ht="15" hidden="1" customHeight="1">
      <c r="A50" s="320"/>
      <c r="B50" s="320"/>
      <c r="C50" s="320"/>
      <c r="D50" s="320"/>
      <c r="E50" s="320"/>
      <c r="F50" s="320"/>
      <c r="G50" s="320"/>
      <c r="H50" s="320"/>
      <c r="I50" s="320"/>
      <c r="J50" s="320"/>
      <c r="K50" s="320"/>
      <c r="L50" s="320"/>
    </row>
    <row r="51" spans="1:15" ht="15.75" hidden="1">
      <c r="A51" s="320"/>
      <c r="B51" s="320"/>
      <c r="C51" s="320"/>
      <c r="D51" s="320"/>
      <c r="E51" s="320"/>
      <c r="F51" s="320"/>
      <c r="G51" s="320"/>
      <c r="H51" s="320"/>
      <c r="I51" s="320"/>
      <c r="J51" s="320"/>
      <c r="K51" s="320"/>
      <c r="L51" s="320"/>
      <c r="O51" s="92"/>
    </row>
    <row r="52" spans="1:15" hidden="1">
      <c r="A52" s="320"/>
      <c r="B52" s="320"/>
      <c r="C52" s="320"/>
      <c r="D52" s="320"/>
      <c r="E52" s="320"/>
      <c r="F52" s="320"/>
      <c r="G52" s="320"/>
      <c r="H52" s="320"/>
      <c r="I52" s="320"/>
      <c r="J52" s="320"/>
      <c r="K52" s="320"/>
      <c r="L52" s="320"/>
    </row>
    <row r="53" spans="1:15" hidden="1">
      <c r="A53" s="320"/>
      <c r="B53" s="320"/>
      <c r="C53" s="320"/>
      <c r="D53" s="320"/>
      <c r="E53" s="320"/>
      <c r="F53" s="320"/>
      <c r="G53" s="320"/>
      <c r="H53" s="320"/>
      <c r="I53" s="320"/>
      <c r="J53" s="320"/>
      <c r="K53" s="320"/>
      <c r="L53" s="320"/>
    </row>
    <row r="54" spans="1:15" hidden="1">
      <c r="A54" s="320"/>
      <c r="B54" s="320"/>
      <c r="C54" s="320"/>
      <c r="D54" s="320"/>
      <c r="E54" s="320"/>
      <c r="F54" s="320"/>
      <c r="G54" s="320"/>
      <c r="H54" s="320"/>
      <c r="I54" s="320"/>
      <c r="J54" s="320"/>
      <c r="K54" s="320"/>
      <c r="L54" s="320"/>
    </row>
    <row r="55" spans="1:15" hidden="1">
      <c r="A55" s="320"/>
      <c r="B55" s="320"/>
      <c r="C55" s="320"/>
      <c r="D55" s="320"/>
      <c r="E55" s="320"/>
      <c r="F55" s="320"/>
      <c r="G55" s="320"/>
      <c r="H55" s="320"/>
      <c r="I55" s="320"/>
      <c r="J55" s="320"/>
      <c r="K55" s="320"/>
      <c r="L55" s="320"/>
    </row>
    <row r="56" spans="1:15" hidden="1">
      <c r="A56" s="320"/>
      <c r="B56" s="320"/>
      <c r="C56" s="320"/>
      <c r="D56" s="320"/>
      <c r="E56" s="320"/>
      <c r="F56" s="320"/>
      <c r="G56" s="320"/>
      <c r="H56" s="320"/>
      <c r="I56" s="320"/>
      <c r="J56" s="320"/>
      <c r="K56" s="320"/>
      <c r="L56" s="320"/>
    </row>
    <row r="57" spans="1:15" hidden="1">
      <c r="A57" s="320"/>
      <c r="B57" s="320"/>
      <c r="C57" s="320"/>
      <c r="D57" s="320"/>
      <c r="E57" s="320"/>
      <c r="F57" s="320"/>
      <c r="G57" s="320"/>
      <c r="H57" s="320"/>
      <c r="I57" s="320"/>
      <c r="J57" s="320"/>
      <c r="K57" s="320"/>
      <c r="L57" s="320"/>
    </row>
    <row r="58" spans="1:15" ht="2.25" customHeight="1">
      <c r="A58" s="320"/>
      <c r="B58" s="320"/>
      <c r="C58" s="320"/>
      <c r="D58" s="320"/>
      <c r="E58" s="320"/>
      <c r="F58" s="320"/>
      <c r="G58" s="320"/>
      <c r="H58" s="320"/>
      <c r="I58" s="320"/>
      <c r="J58" s="320"/>
      <c r="K58" s="320"/>
      <c r="L58" s="320"/>
    </row>
    <row r="59" spans="1:15" ht="4.5" customHeight="1">
      <c r="A59" s="320"/>
      <c r="B59" s="320"/>
      <c r="C59" s="320"/>
      <c r="D59" s="320"/>
      <c r="E59" s="320"/>
      <c r="F59" s="320"/>
      <c r="G59" s="320"/>
      <c r="H59" s="320"/>
      <c r="I59" s="320"/>
      <c r="J59" s="320"/>
      <c r="K59" s="320"/>
      <c r="L59" s="320"/>
    </row>
  </sheetData>
  <mergeCells count="12">
    <mergeCell ref="N21:R21"/>
    <mergeCell ref="A10:A11"/>
    <mergeCell ref="B10:B11"/>
    <mergeCell ref="C10:L10"/>
    <mergeCell ref="A24:L24"/>
    <mergeCell ref="A27:L27"/>
    <mergeCell ref="A28:L42"/>
    <mergeCell ref="A44:L44"/>
    <mergeCell ref="A45:L59"/>
    <mergeCell ref="A1:I1"/>
    <mergeCell ref="A3:E8"/>
    <mergeCell ref="A25:L25"/>
  </mergeCells>
  <pageMargins left="0.39370078740157483" right="0.39370078740157483" top="0.74803149606299213" bottom="0.74803149606299213" header="0.31496062992125984" footer="0.31496062992125984"/>
  <pageSetup paperSize="9" firstPageNumber="34" orientation="landscape" useFirstPageNumber="1"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736"/>
  <sheetViews>
    <sheetView topLeftCell="A32" workbookViewId="0">
      <selection activeCell="B41" sqref="B41"/>
    </sheetView>
  </sheetViews>
  <sheetFormatPr defaultRowHeight="15"/>
  <cols>
    <col min="2" max="2" width="14.5703125" customWidth="1"/>
    <col min="3" max="3" width="17.85546875" customWidth="1"/>
    <col min="4" max="4" width="47.7109375" customWidth="1"/>
    <col min="5" max="5" width="9.5703125" customWidth="1"/>
    <col min="6" max="6" width="12.7109375" customWidth="1"/>
    <col min="7" max="7" width="8.140625" customWidth="1"/>
    <col min="8" max="8" width="10.140625" customWidth="1"/>
    <col min="9" max="9" width="9.85546875" customWidth="1"/>
    <col min="10" max="10" width="12.42578125" customWidth="1"/>
    <col min="11" max="11" width="9.140625" customWidth="1"/>
    <col min="12" max="12" width="10.85546875" customWidth="1"/>
    <col min="258" max="258" width="27" bestFit="1" customWidth="1"/>
    <col min="259" max="259" width="26.85546875" bestFit="1" customWidth="1"/>
    <col min="260" max="260" width="69" bestFit="1" customWidth="1"/>
    <col min="261" max="261" width="15.7109375" customWidth="1"/>
    <col min="262" max="262" width="17.85546875" customWidth="1"/>
    <col min="266" max="266" width="12.42578125" bestFit="1" customWidth="1"/>
    <col min="514" max="514" width="27" bestFit="1" customWidth="1"/>
    <col min="515" max="515" width="26.85546875" bestFit="1" customWidth="1"/>
    <col min="516" max="516" width="69" bestFit="1" customWidth="1"/>
    <col min="517" max="517" width="15.7109375" customWidth="1"/>
    <col min="518" max="518" width="17.85546875" customWidth="1"/>
    <col min="522" max="522" width="12.42578125" bestFit="1" customWidth="1"/>
    <col min="770" max="770" width="27" bestFit="1" customWidth="1"/>
    <col min="771" max="771" width="26.85546875" bestFit="1" customWidth="1"/>
    <col min="772" max="772" width="69" bestFit="1" customWidth="1"/>
    <col min="773" max="773" width="15.7109375" customWidth="1"/>
    <col min="774" max="774" width="17.85546875" customWidth="1"/>
    <col min="778" max="778" width="12.42578125" bestFit="1" customWidth="1"/>
    <col min="1026" max="1026" width="27" bestFit="1" customWidth="1"/>
    <col min="1027" max="1027" width="26.85546875" bestFit="1" customWidth="1"/>
    <col min="1028" max="1028" width="69" bestFit="1" customWidth="1"/>
    <col min="1029" max="1029" width="15.7109375" customWidth="1"/>
    <col min="1030" max="1030" width="17.85546875" customWidth="1"/>
    <col min="1034" max="1034" width="12.42578125" bestFit="1" customWidth="1"/>
    <col min="1282" max="1282" width="27" bestFit="1" customWidth="1"/>
    <col min="1283" max="1283" width="26.85546875" bestFit="1" customWidth="1"/>
    <col min="1284" max="1284" width="69" bestFit="1" customWidth="1"/>
    <col min="1285" max="1285" width="15.7109375" customWidth="1"/>
    <col min="1286" max="1286" width="17.85546875" customWidth="1"/>
    <col min="1290" max="1290" width="12.42578125" bestFit="1" customWidth="1"/>
    <col min="1538" max="1538" width="27" bestFit="1" customWidth="1"/>
    <col min="1539" max="1539" width="26.85546875" bestFit="1" customWidth="1"/>
    <col min="1540" max="1540" width="69" bestFit="1" customWidth="1"/>
    <col min="1541" max="1541" width="15.7109375" customWidth="1"/>
    <col min="1542" max="1542" width="17.85546875" customWidth="1"/>
    <col min="1546" max="1546" width="12.42578125" bestFit="1" customWidth="1"/>
    <col min="1794" max="1794" width="27" bestFit="1" customWidth="1"/>
    <col min="1795" max="1795" width="26.85546875" bestFit="1" customWidth="1"/>
    <col min="1796" max="1796" width="69" bestFit="1" customWidth="1"/>
    <col min="1797" max="1797" width="15.7109375" customWidth="1"/>
    <col min="1798" max="1798" width="17.85546875" customWidth="1"/>
    <col min="1802" max="1802" width="12.42578125" bestFit="1" customWidth="1"/>
    <col min="2050" max="2050" width="27" bestFit="1" customWidth="1"/>
    <col min="2051" max="2051" width="26.85546875" bestFit="1" customWidth="1"/>
    <col min="2052" max="2052" width="69" bestFit="1" customWidth="1"/>
    <col min="2053" max="2053" width="15.7109375" customWidth="1"/>
    <col min="2054" max="2054" width="17.85546875" customWidth="1"/>
    <col min="2058" max="2058" width="12.42578125" bestFit="1" customWidth="1"/>
    <col min="2306" max="2306" width="27" bestFit="1" customWidth="1"/>
    <col min="2307" max="2307" width="26.85546875" bestFit="1" customWidth="1"/>
    <col min="2308" max="2308" width="69" bestFit="1" customWidth="1"/>
    <col min="2309" max="2309" width="15.7109375" customWidth="1"/>
    <col min="2310" max="2310" width="17.85546875" customWidth="1"/>
    <col min="2314" max="2314" width="12.42578125" bestFit="1" customWidth="1"/>
    <col min="2562" max="2562" width="27" bestFit="1" customWidth="1"/>
    <col min="2563" max="2563" width="26.85546875" bestFit="1" customWidth="1"/>
    <col min="2564" max="2564" width="69" bestFit="1" customWidth="1"/>
    <col min="2565" max="2565" width="15.7109375" customWidth="1"/>
    <col min="2566" max="2566" width="17.85546875" customWidth="1"/>
    <col min="2570" max="2570" width="12.42578125" bestFit="1" customWidth="1"/>
    <col min="2818" max="2818" width="27" bestFit="1" customWidth="1"/>
    <col min="2819" max="2819" width="26.85546875" bestFit="1" customWidth="1"/>
    <col min="2820" max="2820" width="69" bestFit="1" customWidth="1"/>
    <col min="2821" max="2821" width="15.7109375" customWidth="1"/>
    <col min="2822" max="2822" width="17.85546875" customWidth="1"/>
    <col min="2826" max="2826" width="12.42578125" bestFit="1" customWidth="1"/>
    <col min="3074" max="3074" width="27" bestFit="1" customWidth="1"/>
    <col min="3075" max="3075" width="26.85546875" bestFit="1" customWidth="1"/>
    <col min="3076" max="3076" width="69" bestFit="1" customWidth="1"/>
    <col min="3077" max="3077" width="15.7109375" customWidth="1"/>
    <col min="3078" max="3078" width="17.85546875" customWidth="1"/>
    <col min="3082" max="3082" width="12.42578125" bestFit="1" customWidth="1"/>
    <col min="3330" max="3330" width="27" bestFit="1" customWidth="1"/>
    <col min="3331" max="3331" width="26.85546875" bestFit="1" customWidth="1"/>
    <col min="3332" max="3332" width="69" bestFit="1" customWidth="1"/>
    <col min="3333" max="3333" width="15.7109375" customWidth="1"/>
    <col min="3334" max="3334" width="17.85546875" customWidth="1"/>
    <col min="3338" max="3338" width="12.42578125" bestFit="1" customWidth="1"/>
    <col min="3586" max="3586" width="27" bestFit="1" customWidth="1"/>
    <col min="3587" max="3587" width="26.85546875" bestFit="1" customWidth="1"/>
    <col min="3588" max="3588" width="69" bestFit="1" customWidth="1"/>
    <col min="3589" max="3589" width="15.7109375" customWidth="1"/>
    <col min="3590" max="3590" width="17.85546875" customWidth="1"/>
    <col min="3594" max="3594" width="12.42578125" bestFit="1" customWidth="1"/>
    <col min="3842" max="3842" width="27" bestFit="1" customWidth="1"/>
    <col min="3843" max="3843" width="26.85546875" bestFit="1" customWidth="1"/>
    <col min="3844" max="3844" width="69" bestFit="1" customWidth="1"/>
    <col min="3845" max="3845" width="15.7109375" customWidth="1"/>
    <col min="3846" max="3846" width="17.85546875" customWidth="1"/>
    <col min="3850" max="3850" width="12.42578125" bestFit="1" customWidth="1"/>
    <col min="4098" max="4098" width="27" bestFit="1" customWidth="1"/>
    <col min="4099" max="4099" width="26.85546875" bestFit="1" customWidth="1"/>
    <col min="4100" max="4100" width="69" bestFit="1" customWidth="1"/>
    <col min="4101" max="4101" width="15.7109375" customWidth="1"/>
    <col min="4102" max="4102" width="17.85546875" customWidth="1"/>
    <col min="4106" max="4106" width="12.42578125" bestFit="1" customWidth="1"/>
    <col min="4354" max="4354" width="27" bestFit="1" customWidth="1"/>
    <col min="4355" max="4355" width="26.85546875" bestFit="1" customWidth="1"/>
    <col min="4356" max="4356" width="69" bestFit="1" customWidth="1"/>
    <col min="4357" max="4357" width="15.7109375" customWidth="1"/>
    <col min="4358" max="4358" width="17.85546875" customWidth="1"/>
    <col min="4362" max="4362" width="12.42578125" bestFit="1" customWidth="1"/>
    <col min="4610" max="4610" width="27" bestFit="1" customWidth="1"/>
    <col min="4611" max="4611" width="26.85546875" bestFit="1" customWidth="1"/>
    <col min="4612" max="4612" width="69" bestFit="1" customWidth="1"/>
    <col min="4613" max="4613" width="15.7109375" customWidth="1"/>
    <col min="4614" max="4614" width="17.85546875" customWidth="1"/>
    <col min="4618" max="4618" width="12.42578125" bestFit="1" customWidth="1"/>
    <col min="4866" max="4866" width="27" bestFit="1" customWidth="1"/>
    <col min="4867" max="4867" width="26.85546875" bestFit="1" customWidth="1"/>
    <col min="4868" max="4868" width="69" bestFit="1" customWidth="1"/>
    <col min="4869" max="4869" width="15.7109375" customWidth="1"/>
    <col min="4870" max="4870" width="17.85546875" customWidth="1"/>
    <col min="4874" max="4874" width="12.42578125" bestFit="1" customWidth="1"/>
    <col min="5122" max="5122" width="27" bestFit="1" customWidth="1"/>
    <col min="5123" max="5123" width="26.85546875" bestFit="1" customWidth="1"/>
    <col min="5124" max="5124" width="69" bestFit="1" customWidth="1"/>
    <col min="5125" max="5125" width="15.7109375" customWidth="1"/>
    <col min="5126" max="5126" width="17.85546875" customWidth="1"/>
    <col min="5130" max="5130" width="12.42578125" bestFit="1" customWidth="1"/>
    <col min="5378" max="5378" width="27" bestFit="1" customWidth="1"/>
    <col min="5379" max="5379" width="26.85546875" bestFit="1" customWidth="1"/>
    <col min="5380" max="5380" width="69" bestFit="1" customWidth="1"/>
    <col min="5381" max="5381" width="15.7109375" customWidth="1"/>
    <col min="5382" max="5382" width="17.85546875" customWidth="1"/>
    <col min="5386" max="5386" width="12.42578125" bestFit="1" customWidth="1"/>
    <col min="5634" max="5634" width="27" bestFit="1" customWidth="1"/>
    <col min="5635" max="5635" width="26.85546875" bestFit="1" customWidth="1"/>
    <col min="5636" max="5636" width="69" bestFit="1" customWidth="1"/>
    <col min="5637" max="5637" width="15.7109375" customWidth="1"/>
    <col min="5638" max="5638" width="17.85546875" customWidth="1"/>
    <col min="5642" max="5642" width="12.42578125" bestFit="1" customWidth="1"/>
    <col min="5890" max="5890" width="27" bestFit="1" customWidth="1"/>
    <col min="5891" max="5891" width="26.85546875" bestFit="1" customWidth="1"/>
    <col min="5892" max="5892" width="69" bestFit="1" customWidth="1"/>
    <col min="5893" max="5893" width="15.7109375" customWidth="1"/>
    <col min="5894" max="5894" width="17.85546875" customWidth="1"/>
    <col min="5898" max="5898" width="12.42578125" bestFit="1" customWidth="1"/>
    <col min="6146" max="6146" width="27" bestFit="1" customWidth="1"/>
    <col min="6147" max="6147" width="26.85546875" bestFit="1" customWidth="1"/>
    <col min="6148" max="6148" width="69" bestFit="1" customWidth="1"/>
    <col min="6149" max="6149" width="15.7109375" customWidth="1"/>
    <col min="6150" max="6150" width="17.85546875" customWidth="1"/>
    <col min="6154" max="6154" width="12.42578125" bestFit="1" customWidth="1"/>
    <col min="6402" max="6402" width="27" bestFit="1" customWidth="1"/>
    <col min="6403" max="6403" width="26.85546875" bestFit="1" customWidth="1"/>
    <col min="6404" max="6404" width="69" bestFit="1" customWidth="1"/>
    <col min="6405" max="6405" width="15.7109375" customWidth="1"/>
    <col min="6406" max="6406" width="17.85546875" customWidth="1"/>
    <col min="6410" max="6410" width="12.42578125" bestFit="1" customWidth="1"/>
    <col min="6658" max="6658" width="27" bestFit="1" customWidth="1"/>
    <col min="6659" max="6659" width="26.85546875" bestFit="1" customWidth="1"/>
    <col min="6660" max="6660" width="69" bestFit="1" customWidth="1"/>
    <col min="6661" max="6661" width="15.7109375" customWidth="1"/>
    <col min="6662" max="6662" width="17.85546875" customWidth="1"/>
    <col min="6666" max="6666" width="12.42578125" bestFit="1" customWidth="1"/>
    <col min="6914" max="6914" width="27" bestFit="1" customWidth="1"/>
    <col min="6915" max="6915" width="26.85546875" bestFit="1" customWidth="1"/>
    <col min="6916" max="6916" width="69" bestFit="1" customWidth="1"/>
    <col min="6917" max="6917" width="15.7109375" customWidth="1"/>
    <col min="6918" max="6918" width="17.85546875" customWidth="1"/>
    <col min="6922" max="6922" width="12.42578125" bestFit="1" customWidth="1"/>
    <col min="7170" max="7170" width="27" bestFit="1" customWidth="1"/>
    <col min="7171" max="7171" width="26.85546875" bestFit="1" customWidth="1"/>
    <col min="7172" max="7172" width="69" bestFit="1" customWidth="1"/>
    <col min="7173" max="7173" width="15.7109375" customWidth="1"/>
    <col min="7174" max="7174" width="17.85546875" customWidth="1"/>
    <col min="7178" max="7178" width="12.42578125" bestFit="1" customWidth="1"/>
    <col min="7426" max="7426" width="27" bestFit="1" customWidth="1"/>
    <col min="7427" max="7427" width="26.85546875" bestFit="1" customWidth="1"/>
    <col min="7428" max="7428" width="69" bestFit="1" customWidth="1"/>
    <col min="7429" max="7429" width="15.7109375" customWidth="1"/>
    <col min="7430" max="7430" width="17.85546875" customWidth="1"/>
    <col min="7434" max="7434" width="12.42578125" bestFit="1" customWidth="1"/>
    <col min="7682" max="7682" width="27" bestFit="1" customWidth="1"/>
    <col min="7683" max="7683" width="26.85546875" bestFit="1" customWidth="1"/>
    <col min="7684" max="7684" width="69" bestFit="1" customWidth="1"/>
    <col min="7685" max="7685" width="15.7109375" customWidth="1"/>
    <col min="7686" max="7686" width="17.85546875" customWidth="1"/>
    <col min="7690" max="7690" width="12.42578125" bestFit="1" customWidth="1"/>
    <col min="7938" max="7938" width="27" bestFit="1" customWidth="1"/>
    <col min="7939" max="7939" width="26.85546875" bestFit="1" customWidth="1"/>
    <col min="7940" max="7940" width="69" bestFit="1" customWidth="1"/>
    <col min="7941" max="7941" width="15.7109375" customWidth="1"/>
    <col min="7942" max="7942" width="17.85546875" customWidth="1"/>
    <col min="7946" max="7946" width="12.42578125" bestFit="1" customWidth="1"/>
    <col min="8194" max="8194" width="27" bestFit="1" customWidth="1"/>
    <col min="8195" max="8195" width="26.85546875" bestFit="1" customWidth="1"/>
    <col min="8196" max="8196" width="69" bestFit="1" customWidth="1"/>
    <col min="8197" max="8197" width="15.7109375" customWidth="1"/>
    <col min="8198" max="8198" width="17.85546875" customWidth="1"/>
    <col min="8202" max="8202" width="12.42578125" bestFit="1" customWidth="1"/>
    <col min="8450" max="8450" width="27" bestFit="1" customWidth="1"/>
    <col min="8451" max="8451" width="26.85546875" bestFit="1" customWidth="1"/>
    <col min="8452" max="8452" width="69" bestFit="1" customWidth="1"/>
    <col min="8453" max="8453" width="15.7109375" customWidth="1"/>
    <col min="8454" max="8454" width="17.85546875" customWidth="1"/>
    <col min="8458" max="8458" width="12.42578125" bestFit="1" customWidth="1"/>
    <col min="8706" max="8706" width="27" bestFit="1" customWidth="1"/>
    <col min="8707" max="8707" width="26.85546875" bestFit="1" customWidth="1"/>
    <col min="8708" max="8708" width="69" bestFit="1" customWidth="1"/>
    <col min="8709" max="8709" width="15.7109375" customWidth="1"/>
    <col min="8710" max="8710" width="17.85546875" customWidth="1"/>
    <col min="8714" max="8714" width="12.42578125" bestFit="1" customWidth="1"/>
    <col min="8962" max="8962" width="27" bestFit="1" customWidth="1"/>
    <col min="8963" max="8963" width="26.85546875" bestFit="1" customWidth="1"/>
    <col min="8964" max="8964" width="69" bestFit="1" customWidth="1"/>
    <col min="8965" max="8965" width="15.7109375" customWidth="1"/>
    <col min="8966" max="8966" width="17.85546875" customWidth="1"/>
    <col min="8970" max="8970" width="12.42578125" bestFit="1" customWidth="1"/>
    <col min="9218" max="9218" width="27" bestFit="1" customWidth="1"/>
    <col min="9219" max="9219" width="26.85546875" bestFit="1" customWidth="1"/>
    <col min="9220" max="9220" width="69" bestFit="1" customWidth="1"/>
    <col min="9221" max="9221" width="15.7109375" customWidth="1"/>
    <col min="9222" max="9222" width="17.85546875" customWidth="1"/>
    <col min="9226" max="9226" width="12.42578125" bestFit="1" customWidth="1"/>
    <col min="9474" max="9474" width="27" bestFit="1" customWidth="1"/>
    <col min="9475" max="9475" width="26.85546875" bestFit="1" customWidth="1"/>
    <col min="9476" max="9476" width="69" bestFit="1" customWidth="1"/>
    <col min="9477" max="9477" width="15.7109375" customWidth="1"/>
    <col min="9478" max="9478" width="17.85546875" customWidth="1"/>
    <col min="9482" max="9482" width="12.42578125" bestFit="1" customWidth="1"/>
    <col min="9730" max="9730" width="27" bestFit="1" customWidth="1"/>
    <col min="9731" max="9731" width="26.85546875" bestFit="1" customWidth="1"/>
    <col min="9732" max="9732" width="69" bestFit="1" customWidth="1"/>
    <col min="9733" max="9733" width="15.7109375" customWidth="1"/>
    <col min="9734" max="9734" width="17.85546875" customWidth="1"/>
    <col min="9738" max="9738" width="12.42578125" bestFit="1" customWidth="1"/>
    <col min="9986" max="9986" width="27" bestFit="1" customWidth="1"/>
    <col min="9987" max="9987" width="26.85546875" bestFit="1" customWidth="1"/>
    <col min="9988" max="9988" width="69" bestFit="1" customWidth="1"/>
    <col min="9989" max="9989" width="15.7109375" customWidth="1"/>
    <col min="9990" max="9990" width="17.85546875" customWidth="1"/>
    <col min="9994" max="9994" width="12.42578125" bestFit="1" customWidth="1"/>
    <col min="10242" max="10242" width="27" bestFit="1" customWidth="1"/>
    <col min="10243" max="10243" width="26.85546875" bestFit="1" customWidth="1"/>
    <col min="10244" max="10244" width="69" bestFit="1" customWidth="1"/>
    <col min="10245" max="10245" width="15.7109375" customWidth="1"/>
    <col min="10246" max="10246" width="17.85546875" customWidth="1"/>
    <col min="10250" max="10250" width="12.42578125" bestFit="1" customWidth="1"/>
    <col min="10498" max="10498" width="27" bestFit="1" customWidth="1"/>
    <col min="10499" max="10499" width="26.85546875" bestFit="1" customWidth="1"/>
    <col min="10500" max="10500" width="69" bestFit="1" customWidth="1"/>
    <col min="10501" max="10501" width="15.7109375" customWidth="1"/>
    <col min="10502" max="10502" width="17.85546875" customWidth="1"/>
    <col min="10506" max="10506" width="12.42578125" bestFit="1" customWidth="1"/>
    <col min="10754" max="10754" width="27" bestFit="1" customWidth="1"/>
    <col min="10755" max="10755" width="26.85546875" bestFit="1" customWidth="1"/>
    <col min="10756" max="10756" width="69" bestFit="1" customWidth="1"/>
    <col min="10757" max="10757" width="15.7109375" customWidth="1"/>
    <col min="10758" max="10758" width="17.85546875" customWidth="1"/>
    <col min="10762" max="10762" width="12.42578125" bestFit="1" customWidth="1"/>
    <col min="11010" max="11010" width="27" bestFit="1" customWidth="1"/>
    <col min="11011" max="11011" width="26.85546875" bestFit="1" customWidth="1"/>
    <col min="11012" max="11012" width="69" bestFit="1" customWidth="1"/>
    <col min="11013" max="11013" width="15.7109375" customWidth="1"/>
    <col min="11014" max="11014" width="17.85546875" customWidth="1"/>
    <col min="11018" max="11018" width="12.42578125" bestFit="1" customWidth="1"/>
    <col min="11266" max="11266" width="27" bestFit="1" customWidth="1"/>
    <col min="11267" max="11267" width="26.85546875" bestFit="1" customWidth="1"/>
    <col min="11268" max="11268" width="69" bestFit="1" customWidth="1"/>
    <col min="11269" max="11269" width="15.7109375" customWidth="1"/>
    <col min="11270" max="11270" width="17.85546875" customWidth="1"/>
    <col min="11274" max="11274" width="12.42578125" bestFit="1" customWidth="1"/>
    <col min="11522" max="11522" width="27" bestFit="1" customWidth="1"/>
    <col min="11523" max="11523" width="26.85546875" bestFit="1" customWidth="1"/>
    <col min="11524" max="11524" width="69" bestFit="1" customWidth="1"/>
    <col min="11525" max="11525" width="15.7109375" customWidth="1"/>
    <col min="11526" max="11526" width="17.85546875" customWidth="1"/>
    <col min="11530" max="11530" width="12.42578125" bestFit="1" customWidth="1"/>
    <col min="11778" max="11778" width="27" bestFit="1" customWidth="1"/>
    <col min="11779" max="11779" width="26.85546875" bestFit="1" customWidth="1"/>
    <col min="11780" max="11780" width="69" bestFit="1" customWidth="1"/>
    <col min="11781" max="11781" width="15.7109375" customWidth="1"/>
    <col min="11782" max="11782" width="17.85546875" customWidth="1"/>
    <col min="11786" max="11786" width="12.42578125" bestFit="1" customWidth="1"/>
    <col min="12034" max="12034" width="27" bestFit="1" customWidth="1"/>
    <col min="12035" max="12035" width="26.85546875" bestFit="1" customWidth="1"/>
    <col min="12036" max="12036" width="69" bestFit="1" customWidth="1"/>
    <col min="12037" max="12037" width="15.7109375" customWidth="1"/>
    <col min="12038" max="12038" width="17.85546875" customWidth="1"/>
    <col min="12042" max="12042" width="12.42578125" bestFit="1" customWidth="1"/>
    <col min="12290" max="12290" width="27" bestFit="1" customWidth="1"/>
    <col min="12291" max="12291" width="26.85546875" bestFit="1" customWidth="1"/>
    <col min="12292" max="12292" width="69" bestFit="1" customWidth="1"/>
    <col min="12293" max="12293" width="15.7109375" customWidth="1"/>
    <col min="12294" max="12294" width="17.85546875" customWidth="1"/>
    <col min="12298" max="12298" width="12.42578125" bestFit="1" customWidth="1"/>
    <col min="12546" max="12546" width="27" bestFit="1" customWidth="1"/>
    <col min="12547" max="12547" width="26.85546875" bestFit="1" customWidth="1"/>
    <col min="12548" max="12548" width="69" bestFit="1" customWidth="1"/>
    <col min="12549" max="12549" width="15.7109375" customWidth="1"/>
    <col min="12550" max="12550" width="17.85546875" customWidth="1"/>
    <col min="12554" max="12554" width="12.42578125" bestFit="1" customWidth="1"/>
    <col min="12802" max="12802" width="27" bestFit="1" customWidth="1"/>
    <col min="12803" max="12803" width="26.85546875" bestFit="1" customWidth="1"/>
    <col min="12804" max="12804" width="69" bestFit="1" customWidth="1"/>
    <col min="12805" max="12805" width="15.7109375" customWidth="1"/>
    <col min="12806" max="12806" width="17.85546875" customWidth="1"/>
    <col min="12810" max="12810" width="12.42578125" bestFit="1" customWidth="1"/>
    <col min="13058" max="13058" width="27" bestFit="1" customWidth="1"/>
    <col min="13059" max="13059" width="26.85546875" bestFit="1" customWidth="1"/>
    <col min="13060" max="13060" width="69" bestFit="1" customWidth="1"/>
    <col min="13061" max="13061" width="15.7109375" customWidth="1"/>
    <col min="13062" max="13062" width="17.85546875" customWidth="1"/>
    <col min="13066" max="13066" width="12.42578125" bestFit="1" customWidth="1"/>
    <col min="13314" max="13314" width="27" bestFit="1" customWidth="1"/>
    <col min="13315" max="13315" width="26.85546875" bestFit="1" customWidth="1"/>
    <col min="13316" max="13316" width="69" bestFit="1" customWidth="1"/>
    <col min="13317" max="13317" width="15.7109375" customWidth="1"/>
    <col min="13318" max="13318" width="17.85546875" customWidth="1"/>
    <col min="13322" max="13322" width="12.42578125" bestFit="1" customWidth="1"/>
    <col min="13570" max="13570" width="27" bestFit="1" customWidth="1"/>
    <col min="13571" max="13571" width="26.85546875" bestFit="1" customWidth="1"/>
    <col min="13572" max="13572" width="69" bestFit="1" customWidth="1"/>
    <col min="13573" max="13573" width="15.7109375" customWidth="1"/>
    <col min="13574" max="13574" width="17.85546875" customWidth="1"/>
    <col min="13578" max="13578" width="12.42578125" bestFit="1" customWidth="1"/>
    <col min="13826" max="13826" width="27" bestFit="1" customWidth="1"/>
    <col min="13827" max="13827" width="26.85546875" bestFit="1" customWidth="1"/>
    <col min="13828" max="13828" width="69" bestFit="1" customWidth="1"/>
    <col min="13829" max="13829" width="15.7109375" customWidth="1"/>
    <col min="13830" max="13830" width="17.85546875" customWidth="1"/>
    <col min="13834" max="13834" width="12.42578125" bestFit="1" customWidth="1"/>
    <col min="14082" max="14082" width="27" bestFit="1" customWidth="1"/>
    <col min="14083" max="14083" width="26.85546875" bestFit="1" customWidth="1"/>
    <col min="14084" max="14084" width="69" bestFit="1" customWidth="1"/>
    <col min="14085" max="14085" width="15.7109375" customWidth="1"/>
    <col min="14086" max="14086" width="17.85546875" customWidth="1"/>
    <col min="14090" max="14090" width="12.42578125" bestFit="1" customWidth="1"/>
    <col min="14338" max="14338" width="27" bestFit="1" customWidth="1"/>
    <col min="14339" max="14339" width="26.85546875" bestFit="1" customWidth="1"/>
    <col min="14340" max="14340" width="69" bestFit="1" customWidth="1"/>
    <col min="14341" max="14341" width="15.7109375" customWidth="1"/>
    <col min="14342" max="14342" width="17.85546875" customWidth="1"/>
    <col min="14346" max="14346" width="12.42578125" bestFit="1" customWidth="1"/>
    <col min="14594" max="14594" width="27" bestFit="1" customWidth="1"/>
    <col min="14595" max="14595" width="26.85546875" bestFit="1" customWidth="1"/>
    <col min="14596" max="14596" width="69" bestFit="1" customWidth="1"/>
    <col min="14597" max="14597" width="15.7109375" customWidth="1"/>
    <col min="14598" max="14598" width="17.85546875" customWidth="1"/>
    <col min="14602" max="14602" width="12.42578125" bestFit="1" customWidth="1"/>
    <col min="14850" max="14850" width="27" bestFit="1" customWidth="1"/>
    <col min="14851" max="14851" width="26.85546875" bestFit="1" customWidth="1"/>
    <col min="14852" max="14852" width="69" bestFit="1" customWidth="1"/>
    <col min="14853" max="14853" width="15.7109375" customWidth="1"/>
    <col min="14854" max="14854" width="17.85546875" customWidth="1"/>
    <col min="14858" max="14858" width="12.42578125" bestFit="1" customWidth="1"/>
    <col min="15106" max="15106" width="27" bestFit="1" customWidth="1"/>
    <col min="15107" max="15107" width="26.85546875" bestFit="1" customWidth="1"/>
    <col min="15108" max="15108" width="69" bestFit="1" customWidth="1"/>
    <col min="15109" max="15109" width="15.7109375" customWidth="1"/>
    <col min="15110" max="15110" width="17.85546875" customWidth="1"/>
    <col min="15114" max="15114" width="12.42578125" bestFit="1" customWidth="1"/>
    <col min="15362" max="15362" width="27" bestFit="1" customWidth="1"/>
    <col min="15363" max="15363" width="26.85546875" bestFit="1" customWidth="1"/>
    <col min="15364" max="15364" width="69" bestFit="1" customWidth="1"/>
    <col min="15365" max="15365" width="15.7109375" customWidth="1"/>
    <col min="15366" max="15366" width="17.85546875" customWidth="1"/>
    <col min="15370" max="15370" width="12.42578125" bestFit="1" customWidth="1"/>
    <col min="15618" max="15618" width="27" bestFit="1" customWidth="1"/>
    <col min="15619" max="15619" width="26.85546875" bestFit="1" customWidth="1"/>
    <col min="15620" max="15620" width="69" bestFit="1" customWidth="1"/>
    <col min="15621" max="15621" width="15.7109375" customWidth="1"/>
    <col min="15622" max="15622" width="17.85546875" customWidth="1"/>
    <col min="15626" max="15626" width="12.42578125" bestFit="1" customWidth="1"/>
    <col min="15874" max="15874" width="27" bestFit="1" customWidth="1"/>
    <col min="15875" max="15875" width="26.85546875" bestFit="1" customWidth="1"/>
    <col min="15876" max="15876" width="69" bestFit="1" customWidth="1"/>
    <col min="15877" max="15877" width="15.7109375" customWidth="1"/>
    <col min="15878" max="15878" width="17.85546875" customWidth="1"/>
    <col min="15882" max="15882" width="12.42578125" bestFit="1" customWidth="1"/>
    <col min="16130" max="16130" width="27" bestFit="1" customWidth="1"/>
    <col min="16131" max="16131" width="26.85546875" bestFit="1" customWidth="1"/>
    <col min="16132" max="16132" width="69" bestFit="1" customWidth="1"/>
    <col min="16133" max="16133" width="15.7109375" customWidth="1"/>
    <col min="16134" max="16134" width="17.85546875" customWidth="1"/>
    <col min="16138" max="16138" width="12.42578125" bestFit="1" customWidth="1"/>
  </cols>
  <sheetData>
    <row r="1" spans="2:12" ht="29.25" customHeight="1">
      <c r="B1" s="66" t="s">
        <v>71</v>
      </c>
      <c r="C1" s="30" t="s">
        <v>72</v>
      </c>
    </row>
    <row r="2" spans="2:12" ht="66.75" customHeight="1" thickBot="1">
      <c r="B2" s="29" t="s">
        <v>73</v>
      </c>
      <c r="C2" s="31"/>
    </row>
    <row r="3" spans="2:12" s="1" customFormat="1" ht="72.75" thickBot="1">
      <c r="B3" s="70" t="s">
        <v>74</v>
      </c>
      <c r="C3" s="71" t="s">
        <v>75</v>
      </c>
      <c r="D3" s="71" t="s">
        <v>76</v>
      </c>
      <c r="E3" s="71" t="s">
        <v>77</v>
      </c>
      <c r="F3" s="71" t="s">
        <v>78</v>
      </c>
      <c r="G3" s="71" t="s">
        <v>79</v>
      </c>
      <c r="H3" s="71" t="s">
        <v>80</v>
      </c>
      <c r="I3" s="71" t="s">
        <v>81</v>
      </c>
      <c r="J3" s="71" t="s">
        <v>82</v>
      </c>
      <c r="K3" s="71" t="s">
        <v>83</v>
      </c>
      <c r="L3" s="72" t="s">
        <v>84</v>
      </c>
    </row>
    <row r="4" spans="2:12" ht="26.25">
      <c r="B4" s="67" t="s">
        <v>85</v>
      </c>
      <c r="C4" s="68" t="s">
        <v>86</v>
      </c>
      <c r="D4" s="67" t="s">
        <v>87</v>
      </c>
      <c r="E4" s="69">
        <v>11</v>
      </c>
      <c r="F4" s="69">
        <v>3</v>
      </c>
      <c r="G4" s="68">
        <f t="shared" ref="G4:G67" si="0">E4+F4</f>
        <v>14</v>
      </c>
      <c r="H4" s="68">
        <f>G4*0.4</f>
        <v>5.6000000000000005</v>
      </c>
      <c r="I4" s="68">
        <f>SUM(H4:H9)</f>
        <v>143.6</v>
      </c>
      <c r="J4" s="68">
        <f t="shared" ref="J4:J67" si="1">E4/$E$736</f>
        <v>6.4280121080373525E-5</v>
      </c>
      <c r="K4" s="68">
        <f t="shared" ref="K4:K67" si="2">J4*$K$736</f>
        <v>856.78973388029874</v>
      </c>
      <c r="L4" s="68">
        <f>SUM(K4:K9)</f>
        <v>21887.083201851266</v>
      </c>
    </row>
    <row r="5" spans="2:12">
      <c r="B5" s="32" t="s">
        <v>88</v>
      </c>
      <c r="C5" s="32" t="s">
        <v>86</v>
      </c>
      <c r="D5" s="55" t="s">
        <v>89</v>
      </c>
      <c r="E5" s="33">
        <v>63</v>
      </c>
      <c r="F5" s="33">
        <v>21</v>
      </c>
      <c r="G5" s="32">
        <f t="shared" si="0"/>
        <v>84</v>
      </c>
      <c r="H5" s="32">
        <f t="shared" ref="H5:H68" si="3">G5*0.4</f>
        <v>33.6</v>
      </c>
      <c r="I5" s="32"/>
      <c r="J5" s="32">
        <f t="shared" si="1"/>
        <v>3.6814978436941199E-4</v>
      </c>
      <c r="K5" s="32">
        <f t="shared" si="2"/>
        <v>4907.0684758598927</v>
      </c>
      <c r="L5" s="32"/>
    </row>
    <row r="6" spans="2:12">
      <c r="B6" s="32" t="s">
        <v>88</v>
      </c>
      <c r="C6" s="32" t="s">
        <v>86</v>
      </c>
      <c r="D6" s="55" t="s">
        <v>90</v>
      </c>
      <c r="E6" s="33">
        <v>100</v>
      </c>
      <c r="F6" s="33">
        <v>54</v>
      </c>
      <c r="G6" s="32">
        <f t="shared" si="0"/>
        <v>154</v>
      </c>
      <c r="H6" s="32">
        <f t="shared" si="3"/>
        <v>61.6</v>
      </c>
      <c r="I6" s="32"/>
      <c r="J6" s="32">
        <f t="shared" si="1"/>
        <v>5.8436473709430473E-4</v>
      </c>
      <c r="K6" s="32">
        <f t="shared" si="2"/>
        <v>7788.9975807299879</v>
      </c>
      <c r="L6" s="32"/>
    </row>
    <row r="7" spans="2:12">
      <c r="B7" s="32" t="s">
        <v>88</v>
      </c>
      <c r="C7" s="32" t="s">
        <v>86</v>
      </c>
      <c r="D7" s="55" t="s">
        <v>91</v>
      </c>
      <c r="E7" s="33">
        <v>45</v>
      </c>
      <c r="F7" s="33">
        <v>0</v>
      </c>
      <c r="G7" s="32">
        <f t="shared" si="0"/>
        <v>45</v>
      </c>
      <c r="H7" s="32">
        <f t="shared" si="3"/>
        <v>18</v>
      </c>
      <c r="I7" s="32"/>
      <c r="J7" s="32">
        <f t="shared" si="1"/>
        <v>2.6296413169243715E-4</v>
      </c>
      <c r="K7" s="32">
        <f t="shared" si="2"/>
        <v>3505.0489113284948</v>
      </c>
      <c r="L7" s="32"/>
    </row>
    <row r="8" spans="2:12" ht="26.25">
      <c r="B8" s="32" t="s">
        <v>88</v>
      </c>
      <c r="C8" s="32" t="s">
        <v>86</v>
      </c>
      <c r="D8" s="55" t="s">
        <v>92</v>
      </c>
      <c r="E8" s="33">
        <v>23</v>
      </c>
      <c r="F8" s="33">
        <v>0</v>
      </c>
      <c r="G8" s="32">
        <f t="shared" si="0"/>
        <v>23</v>
      </c>
      <c r="H8" s="32">
        <f t="shared" si="3"/>
        <v>9.2000000000000011</v>
      </c>
      <c r="I8" s="32"/>
      <c r="J8" s="32">
        <f t="shared" si="1"/>
        <v>1.3440388953169009E-4</v>
      </c>
      <c r="K8" s="32">
        <f t="shared" si="2"/>
        <v>1791.4694435678973</v>
      </c>
      <c r="L8" s="32"/>
    </row>
    <row r="9" spans="2:12">
      <c r="B9" s="32" t="s">
        <v>88</v>
      </c>
      <c r="C9" s="32" t="s">
        <v>86</v>
      </c>
      <c r="D9" s="55" t="s">
        <v>93</v>
      </c>
      <c r="E9" s="33">
        <v>39</v>
      </c>
      <c r="F9" s="33">
        <v>0</v>
      </c>
      <c r="G9" s="32">
        <f t="shared" si="0"/>
        <v>39</v>
      </c>
      <c r="H9" s="32">
        <f t="shared" si="3"/>
        <v>15.600000000000001</v>
      </c>
      <c r="I9" s="32"/>
      <c r="J9" s="32">
        <f t="shared" si="1"/>
        <v>2.2790224746677885E-4</v>
      </c>
      <c r="K9" s="32">
        <f t="shared" si="2"/>
        <v>3037.7090564846953</v>
      </c>
      <c r="L9" s="32"/>
    </row>
    <row r="10" spans="2:12">
      <c r="B10" s="34" t="s">
        <v>88</v>
      </c>
      <c r="C10" s="34" t="s">
        <v>94</v>
      </c>
      <c r="D10" s="56" t="s">
        <v>95</v>
      </c>
      <c r="E10" s="35">
        <v>714</v>
      </c>
      <c r="F10" s="35">
        <v>124</v>
      </c>
      <c r="G10" s="34">
        <f t="shared" si="0"/>
        <v>838</v>
      </c>
      <c r="H10" s="32">
        <f t="shared" si="3"/>
        <v>335.20000000000005</v>
      </c>
      <c r="I10" s="34">
        <f>SUM(H10:H12)</f>
        <v>420.40000000000003</v>
      </c>
      <c r="J10" s="34">
        <f t="shared" si="1"/>
        <v>4.1723642228533361E-3</v>
      </c>
      <c r="K10" s="34">
        <f t="shared" si="2"/>
        <v>55613.442726412119</v>
      </c>
      <c r="L10" s="34">
        <f>SUM(K10:K12)</f>
        <v>62857.210476491004</v>
      </c>
    </row>
    <row r="11" spans="2:12">
      <c r="B11" s="34" t="s">
        <v>88</v>
      </c>
      <c r="C11" s="34" t="s">
        <v>94</v>
      </c>
      <c r="D11" s="56" t="s">
        <v>96</v>
      </c>
      <c r="E11" s="35">
        <v>58</v>
      </c>
      <c r="F11" s="35">
        <v>0</v>
      </c>
      <c r="G11" s="34">
        <f t="shared" si="0"/>
        <v>58</v>
      </c>
      <c r="H11" s="32">
        <f t="shared" si="3"/>
        <v>23.200000000000003</v>
      </c>
      <c r="I11" s="34"/>
      <c r="J11" s="34">
        <f t="shared" si="1"/>
        <v>3.3893154751469677E-4</v>
      </c>
      <c r="K11" s="34">
        <f t="shared" si="2"/>
        <v>4517.6185968233931</v>
      </c>
      <c r="L11" s="34"/>
    </row>
    <row r="12" spans="2:12">
      <c r="B12" s="34" t="s">
        <v>88</v>
      </c>
      <c r="C12" s="34" t="s">
        <v>94</v>
      </c>
      <c r="D12" s="56" t="s">
        <v>97</v>
      </c>
      <c r="E12" s="35">
        <v>35</v>
      </c>
      <c r="F12" s="35">
        <v>120</v>
      </c>
      <c r="G12" s="34">
        <f t="shared" si="0"/>
        <v>155</v>
      </c>
      <c r="H12" s="32">
        <f t="shared" si="3"/>
        <v>62</v>
      </c>
      <c r="I12" s="34"/>
      <c r="J12" s="34">
        <f t="shared" si="1"/>
        <v>2.0452765798300668E-4</v>
      </c>
      <c r="K12" s="34">
        <f t="shared" si="2"/>
        <v>2726.149153255496</v>
      </c>
      <c r="L12" s="34"/>
    </row>
    <row r="13" spans="2:12">
      <c r="B13" s="36" t="s">
        <v>88</v>
      </c>
      <c r="C13" s="36" t="s">
        <v>98</v>
      </c>
      <c r="D13" s="57" t="s">
        <v>99</v>
      </c>
      <c r="E13" s="37">
        <v>12</v>
      </c>
      <c r="F13" s="37">
        <v>243</v>
      </c>
      <c r="G13" s="36">
        <f t="shared" si="0"/>
        <v>255</v>
      </c>
      <c r="H13" s="32">
        <f t="shared" si="3"/>
        <v>102</v>
      </c>
      <c r="I13" s="36">
        <f>SUM(H13:H19)</f>
        <v>444.8</v>
      </c>
      <c r="J13" s="36">
        <f t="shared" si="1"/>
        <v>7.0123768451316569E-5</v>
      </c>
      <c r="K13" s="36">
        <f t="shared" si="2"/>
        <v>934.67970968759857</v>
      </c>
      <c r="L13" s="36">
        <f>SUM(K13:K19)</f>
        <v>61143.631008730401</v>
      </c>
    </row>
    <row r="14" spans="2:12">
      <c r="B14" s="36" t="s">
        <v>88</v>
      </c>
      <c r="C14" s="36" t="s">
        <v>98</v>
      </c>
      <c r="D14" s="57" t="s">
        <v>100</v>
      </c>
      <c r="E14" s="37">
        <v>83</v>
      </c>
      <c r="F14" s="37">
        <v>0</v>
      </c>
      <c r="G14" s="36">
        <f t="shared" si="0"/>
        <v>83</v>
      </c>
      <c r="H14" s="32">
        <f t="shared" si="3"/>
        <v>33.200000000000003</v>
      </c>
      <c r="I14" s="36"/>
      <c r="J14" s="36">
        <f t="shared" si="1"/>
        <v>4.8502273178827298E-4</v>
      </c>
      <c r="K14" s="36">
        <f t="shared" si="2"/>
        <v>6464.8679920058903</v>
      </c>
      <c r="L14" s="36"/>
    </row>
    <row r="15" spans="2:12">
      <c r="B15" s="36" t="s">
        <v>88</v>
      </c>
      <c r="C15" s="36" t="s">
        <v>98</v>
      </c>
      <c r="D15" s="57" t="s">
        <v>101</v>
      </c>
      <c r="E15" s="37">
        <v>391</v>
      </c>
      <c r="F15" s="37">
        <v>84</v>
      </c>
      <c r="G15" s="36">
        <f t="shared" si="0"/>
        <v>475</v>
      </c>
      <c r="H15" s="32">
        <f t="shared" si="3"/>
        <v>190</v>
      </c>
      <c r="I15" s="36"/>
      <c r="J15" s="36">
        <f t="shared" si="1"/>
        <v>2.2848661220387315E-3</v>
      </c>
      <c r="K15" s="36">
        <f t="shared" si="2"/>
        <v>30454.980540654251</v>
      </c>
      <c r="L15" s="36"/>
    </row>
    <row r="16" spans="2:12">
      <c r="B16" s="36" t="s">
        <v>88</v>
      </c>
      <c r="C16" s="36" t="s">
        <v>98</v>
      </c>
      <c r="D16" s="57" t="s">
        <v>102</v>
      </c>
      <c r="E16" s="37">
        <v>39</v>
      </c>
      <c r="F16" s="37">
        <v>0</v>
      </c>
      <c r="G16" s="36">
        <f t="shared" si="0"/>
        <v>39</v>
      </c>
      <c r="H16" s="32">
        <f t="shared" si="3"/>
        <v>15.600000000000001</v>
      </c>
      <c r="I16" s="36"/>
      <c r="J16" s="36">
        <f t="shared" si="1"/>
        <v>2.2790224746677885E-4</v>
      </c>
      <c r="K16" s="36">
        <f t="shared" si="2"/>
        <v>3037.7090564846953</v>
      </c>
      <c r="L16" s="36"/>
    </row>
    <row r="17" spans="2:12">
      <c r="B17" s="36" t="s">
        <v>88</v>
      </c>
      <c r="C17" s="36" t="s">
        <v>98</v>
      </c>
      <c r="D17" s="57" t="s">
        <v>103</v>
      </c>
      <c r="E17" s="37">
        <v>78</v>
      </c>
      <c r="F17" s="37">
        <v>0</v>
      </c>
      <c r="G17" s="36">
        <f t="shared" si="0"/>
        <v>78</v>
      </c>
      <c r="H17" s="32">
        <f t="shared" si="3"/>
        <v>31.200000000000003</v>
      </c>
      <c r="I17" s="36"/>
      <c r="J17" s="36">
        <f t="shared" si="1"/>
        <v>4.5580449493355771E-4</v>
      </c>
      <c r="K17" s="36">
        <f t="shared" si="2"/>
        <v>6075.4181129693907</v>
      </c>
      <c r="L17" s="36"/>
    </row>
    <row r="18" spans="2:12">
      <c r="B18" s="36" t="s">
        <v>88</v>
      </c>
      <c r="C18" s="36" t="s">
        <v>98</v>
      </c>
      <c r="D18" s="57" t="s">
        <v>104</v>
      </c>
      <c r="E18" s="37">
        <v>62</v>
      </c>
      <c r="F18" s="37">
        <v>0</v>
      </c>
      <c r="G18" s="36">
        <f t="shared" si="0"/>
        <v>62</v>
      </c>
      <c r="H18" s="32">
        <f t="shared" si="3"/>
        <v>24.8</v>
      </c>
      <c r="I18" s="36"/>
      <c r="J18" s="36">
        <f t="shared" si="1"/>
        <v>3.6230613699846895E-4</v>
      </c>
      <c r="K18" s="36">
        <f t="shared" si="2"/>
        <v>4829.1785000525924</v>
      </c>
      <c r="L18" s="36"/>
    </row>
    <row r="19" spans="2:12">
      <c r="B19" s="36" t="s">
        <v>88</v>
      </c>
      <c r="C19" s="36" t="s">
        <v>98</v>
      </c>
      <c r="D19" s="57" t="s">
        <v>105</v>
      </c>
      <c r="E19" s="37">
        <v>120</v>
      </c>
      <c r="F19" s="37">
        <v>0</v>
      </c>
      <c r="G19" s="36">
        <f t="shared" si="0"/>
        <v>120</v>
      </c>
      <c r="H19" s="32">
        <f t="shared" si="3"/>
        <v>48</v>
      </c>
      <c r="I19" s="36"/>
      <c r="J19" s="36">
        <f t="shared" si="1"/>
        <v>7.0123768451316572E-4</v>
      </c>
      <c r="K19" s="36">
        <f t="shared" si="2"/>
        <v>9346.7970968759855</v>
      </c>
      <c r="L19" s="36"/>
    </row>
    <row r="20" spans="2:12">
      <c r="B20" s="38" t="s">
        <v>88</v>
      </c>
      <c r="C20" s="38" t="s">
        <v>106</v>
      </c>
      <c r="D20" s="58" t="s">
        <v>107</v>
      </c>
      <c r="E20" s="39">
        <v>160</v>
      </c>
      <c r="F20" s="39">
        <v>52</v>
      </c>
      <c r="G20" s="38">
        <f t="shared" si="0"/>
        <v>212</v>
      </c>
      <c r="H20" s="32">
        <f t="shared" si="3"/>
        <v>84.800000000000011</v>
      </c>
      <c r="I20" s="38">
        <f>SUM(H20:H21)</f>
        <v>93.600000000000009</v>
      </c>
      <c r="J20" s="38">
        <f t="shared" si="1"/>
        <v>9.349835793508877E-4</v>
      </c>
      <c r="K20" s="38">
        <f t="shared" si="2"/>
        <v>12462.396129167983</v>
      </c>
      <c r="L20" s="38">
        <f>SUM(K20:K21)</f>
        <v>14175.97559692858</v>
      </c>
    </row>
    <row r="21" spans="2:12">
      <c r="B21" s="38" t="s">
        <v>88</v>
      </c>
      <c r="C21" s="38" t="s">
        <v>106</v>
      </c>
      <c r="D21" s="58" t="s">
        <v>108</v>
      </c>
      <c r="E21" s="39">
        <v>22</v>
      </c>
      <c r="F21" s="39">
        <v>0</v>
      </c>
      <c r="G21" s="38">
        <f t="shared" si="0"/>
        <v>22</v>
      </c>
      <c r="H21" s="32">
        <f t="shared" si="3"/>
        <v>8.8000000000000007</v>
      </c>
      <c r="I21" s="38"/>
      <c r="J21" s="38">
        <f t="shared" si="1"/>
        <v>1.2856024216074705E-4</v>
      </c>
      <c r="K21" s="38">
        <f t="shared" si="2"/>
        <v>1713.5794677605975</v>
      </c>
      <c r="L21" s="38"/>
    </row>
    <row r="22" spans="2:12">
      <c r="B22" s="40" t="s">
        <v>88</v>
      </c>
      <c r="C22" s="40" t="s">
        <v>109</v>
      </c>
      <c r="D22" s="59" t="s">
        <v>110</v>
      </c>
      <c r="E22" s="41">
        <v>219</v>
      </c>
      <c r="F22" s="41">
        <v>28</v>
      </c>
      <c r="G22" s="40">
        <f t="shared" si="0"/>
        <v>247</v>
      </c>
      <c r="H22" s="32">
        <f t="shared" si="3"/>
        <v>98.800000000000011</v>
      </c>
      <c r="I22" s="40">
        <f>SUM(H22:H24)</f>
        <v>182.40000000000003</v>
      </c>
      <c r="J22" s="40">
        <f t="shared" si="1"/>
        <v>1.2797587742365275E-3</v>
      </c>
      <c r="K22" s="40">
        <f t="shared" si="2"/>
        <v>17057.904701798674</v>
      </c>
      <c r="L22" s="40">
        <f>SUM(K22:K24)</f>
        <v>31934.890080992955</v>
      </c>
    </row>
    <row r="23" spans="2:12">
      <c r="B23" s="40" t="s">
        <v>88</v>
      </c>
      <c r="C23" s="40" t="s">
        <v>109</v>
      </c>
      <c r="D23" s="59" t="s">
        <v>111</v>
      </c>
      <c r="E23" s="41">
        <v>48</v>
      </c>
      <c r="F23" s="41">
        <v>0</v>
      </c>
      <c r="G23" s="40">
        <f t="shared" si="0"/>
        <v>48</v>
      </c>
      <c r="H23" s="32">
        <f t="shared" si="3"/>
        <v>19.200000000000003</v>
      </c>
      <c r="I23" s="40"/>
      <c r="J23" s="40">
        <f t="shared" si="1"/>
        <v>2.8049507380526628E-4</v>
      </c>
      <c r="K23" s="40">
        <f t="shared" si="2"/>
        <v>3738.7188387503943</v>
      </c>
      <c r="L23" s="40"/>
    </row>
    <row r="24" spans="2:12">
      <c r="B24" s="40" t="s">
        <v>88</v>
      </c>
      <c r="C24" s="40" t="s">
        <v>109</v>
      </c>
      <c r="D24" s="59" t="s">
        <v>112</v>
      </c>
      <c r="E24" s="41">
        <v>143</v>
      </c>
      <c r="F24" s="41">
        <v>18</v>
      </c>
      <c r="G24" s="40">
        <f t="shared" si="0"/>
        <v>161</v>
      </c>
      <c r="H24" s="32">
        <f t="shared" si="3"/>
        <v>64.400000000000006</v>
      </c>
      <c r="I24" s="40"/>
      <c r="J24" s="40">
        <f t="shared" si="1"/>
        <v>8.3564157404485584E-4</v>
      </c>
      <c r="K24" s="40">
        <f t="shared" si="2"/>
        <v>11138.266540443883</v>
      </c>
      <c r="L24" s="40"/>
    </row>
    <row r="25" spans="2:12">
      <c r="B25" s="42" t="s">
        <v>88</v>
      </c>
      <c r="C25" s="42" t="s">
        <v>113</v>
      </c>
      <c r="D25" s="60" t="s">
        <v>114</v>
      </c>
      <c r="E25" s="43">
        <v>103</v>
      </c>
      <c r="F25" s="43">
        <v>20</v>
      </c>
      <c r="G25" s="42">
        <f t="shared" si="0"/>
        <v>123</v>
      </c>
      <c r="H25" s="32">
        <f t="shared" si="3"/>
        <v>49.2</v>
      </c>
      <c r="I25" s="42">
        <f>H25</f>
        <v>49.2</v>
      </c>
      <c r="J25" s="42">
        <f t="shared" si="1"/>
        <v>6.0189567920713397E-4</v>
      </c>
      <c r="K25" s="42">
        <f t="shared" si="2"/>
        <v>8022.6675081518888</v>
      </c>
      <c r="L25" s="42">
        <f>K25</f>
        <v>8022.6675081518888</v>
      </c>
    </row>
    <row r="26" spans="2:12">
      <c r="B26" s="44" t="s">
        <v>88</v>
      </c>
      <c r="C26" s="44" t="s">
        <v>115</v>
      </c>
      <c r="D26" s="61" t="s">
        <v>116</v>
      </c>
      <c r="E26" s="45">
        <v>146</v>
      </c>
      <c r="F26" s="45">
        <v>100</v>
      </c>
      <c r="G26" s="44">
        <f t="shared" si="0"/>
        <v>246</v>
      </c>
      <c r="H26" s="32">
        <f t="shared" si="3"/>
        <v>98.4</v>
      </c>
      <c r="I26" s="44">
        <f>SUM(H26:H39)</f>
        <v>652.40000000000009</v>
      </c>
      <c r="J26" s="44">
        <f t="shared" si="1"/>
        <v>8.5317251615768498E-4</v>
      </c>
      <c r="K26" s="44">
        <f t="shared" si="2"/>
        <v>11371.936467865784</v>
      </c>
      <c r="L26" s="44">
        <f>SUM(K26:K39)</f>
        <v>106553.48690438626</v>
      </c>
    </row>
    <row r="27" spans="2:12">
      <c r="B27" s="44" t="s">
        <v>88</v>
      </c>
      <c r="C27" s="44" t="s">
        <v>115</v>
      </c>
      <c r="D27" s="61" t="s">
        <v>117</v>
      </c>
      <c r="E27" s="45">
        <v>397</v>
      </c>
      <c r="F27" s="45">
        <v>0</v>
      </c>
      <c r="G27" s="44">
        <f t="shared" si="0"/>
        <v>397</v>
      </c>
      <c r="H27" s="32">
        <f t="shared" si="3"/>
        <v>158.80000000000001</v>
      </c>
      <c r="I27" s="44"/>
      <c r="J27" s="44">
        <f t="shared" si="1"/>
        <v>2.3199280062643898E-3</v>
      </c>
      <c r="K27" s="44">
        <f t="shared" si="2"/>
        <v>30922.320395498053</v>
      </c>
      <c r="L27" s="44"/>
    </row>
    <row r="28" spans="2:12">
      <c r="B28" s="44" t="s">
        <v>88</v>
      </c>
      <c r="C28" s="44" t="s">
        <v>115</v>
      </c>
      <c r="D28" s="61" t="s">
        <v>118</v>
      </c>
      <c r="E28" s="45">
        <v>89</v>
      </c>
      <c r="F28" s="45">
        <v>0</v>
      </c>
      <c r="G28" s="44">
        <f t="shared" si="0"/>
        <v>89</v>
      </c>
      <c r="H28" s="32">
        <f t="shared" si="3"/>
        <v>35.6</v>
      </c>
      <c r="I28" s="44"/>
      <c r="J28" s="44">
        <f t="shared" si="1"/>
        <v>5.2008461601393125E-4</v>
      </c>
      <c r="K28" s="44">
        <f t="shared" si="2"/>
        <v>6932.2078468496893</v>
      </c>
      <c r="L28" s="44"/>
    </row>
    <row r="29" spans="2:12">
      <c r="B29" s="44" t="s">
        <v>88</v>
      </c>
      <c r="C29" s="44" t="s">
        <v>115</v>
      </c>
      <c r="D29" s="61" t="s">
        <v>119</v>
      </c>
      <c r="E29" s="45">
        <v>165</v>
      </c>
      <c r="F29" s="45">
        <v>143</v>
      </c>
      <c r="G29" s="44">
        <f t="shared" si="0"/>
        <v>308</v>
      </c>
      <c r="H29" s="32">
        <f t="shared" si="3"/>
        <v>123.2</v>
      </c>
      <c r="I29" s="44"/>
      <c r="J29" s="44">
        <f t="shared" si="1"/>
        <v>9.6420181620560292E-4</v>
      </c>
      <c r="K29" s="44">
        <f t="shared" si="2"/>
        <v>12851.846008204482</v>
      </c>
      <c r="L29" s="44"/>
    </row>
    <row r="30" spans="2:12">
      <c r="B30" s="44" t="s">
        <v>88</v>
      </c>
      <c r="C30" s="44" t="s">
        <v>115</v>
      </c>
      <c r="D30" s="61" t="s">
        <v>120</v>
      </c>
      <c r="E30" s="45">
        <v>29</v>
      </c>
      <c r="F30" s="45">
        <v>0</v>
      </c>
      <c r="G30" s="44">
        <f t="shared" si="0"/>
        <v>29</v>
      </c>
      <c r="H30" s="32">
        <f t="shared" si="3"/>
        <v>11.600000000000001</v>
      </c>
      <c r="I30" s="44"/>
      <c r="J30" s="44">
        <f t="shared" si="1"/>
        <v>1.6946577375734839E-4</v>
      </c>
      <c r="K30" s="44">
        <f t="shared" si="2"/>
        <v>2258.8092984116965</v>
      </c>
      <c r="L30" s="44"/>
    </row>
    <row r="31" spans="2:12">
      <c r="B31" s="44" t="s">
        <v>88</v>
      </c>
      <c r="C31" s="44" t="s">
        <v>115</v>
      </c>
      <c r="D31" s="61" t="s">
        <v>121</v>
      </c>
      <c r="E31" s="45">
        <v>48</v>
      </c>
      <c r="F31" s="45">
        <v>0</v>
      </c>
      <c r="G31" s="44">
        <f t="shared" si="0"/>
        <v>48</v>
      </c>
      <c r="H31" s="32">
        <f t="shared" si="3"/>
        <v>19.200000000000003</v>
      </c>
      <c r="I31" s="44"/>
      <c r="J31" s="44">
        <f t="shared" si="1"/>
        <v>2.8049507380526628E-4</v>
      </c>
      <c r="K31" s="44">
        <f t="shared" si="2"/>
        <v>3738.7188387503943</v>
      </c>
      <c r="L31" s="44"/>
    </row>
    <row r="32" spans="2:12">
      <c r="B32" s="44" t="s">
        <v>88</v>
      </c>
      <c r="C32" s="44" t="s">
        <v>115</v>
      </c>
      <c r="D32" s="61" t="s">
        <v>122</v>
      </c>
      <c r="E32" s="45">
        <v>41</v>
      </c>
      <c r="F32" s="45">
        <v>0</v>
      </c>
      <c r="G32" s="44">
        <f t="shared" si="0"/>
        <v>41</v>
      </c>
      <c r="H32" s="32">
        <f t="shared" si="3"/>
        <v>16.400000000000002</v>
      </c>
      <c r="I32" s="44"/>
      <c r="J32" s="44">
        <f t="shared" si="1"/>
        <v>2.3958954220866497E-4</v>
      </c>
      <c r="K32" s="44">
        <f t="shared" si="2"/>
        <v>3193.4890080992955</v>
      </c>
      <c r="L32" s="44"/>
    </row>
    <row r="33" spans="2:12">
      <c r="B33" s="44" t="s">
        <v>88</v>
      </c>
      <c r="C33" s="44" t="s">
        <v>115</v>
      </c>
      <c r="D33" s="61" t="s">
        <v>123</v>
      </c>
      <c r="E33" s="45">
        <v>82</v>
      </c>
      <c r="F33" s="45">
        <v>0</v>
      </c>
      <c r="G33" s="44">
        <f t="shared" si="0"/>
        <v>82</v>
      </c>
      <c r="H33" s="32">
        <f t="shared" si="3"/>
        <v>32.800000000000004</v>
      </c>
      <c r="I33" s="44"/>
      <c r="J33" s="44">
        <f t="shared" si="1"/>
        <v>4.7917908441732994E-4</v>
      </c>
      <c r="K33" s="44">
        <f t="shared" si="2"/>
        <v>6386.9780161985909</v>
      </c>
      <c r="L33" s="44"/>
    </row>
    <row r="34" spans="2:12">
      <c r="B34" s="44" t="s">
        <v>88</v>
      </c>
      <c r="C34" s="44" t="s">
        <v>115</v>
      </c>
      <c r="D34" s="61" t="s">
        <v>124</v>
      </c>
      <c r="E34" s="45">
        <v>52</v>
      </c>
      <c r="F34" s="45">
        <v>20</v>
      </c>
      <c r="G34" s="44">
        <f t="shared" si="0"/>
        <v>72</v>
      </c>
      <c r="H34" s="32">
        <f t="shared" si="3"/>
        <v>28.8</v>
      </c>
      <c r="I34" s="44"/>
      <c r="J34" s="44">
        <f t="shared" si="1"/>
        <v>3.0386966328903851E-4</v>
      </c>
      <c r="K34" s="44">
        <f t="shared" si="2"/>
        <v>4050.2787419795941</v>
      </c>
      <c r="L34" s="44"/>
    </row>
    <row r="35" spans="2:12">
      <c r="B35" s="44" t="s">
        <v>88</v>
      </c>
      <c r="C35" s="44" t="s">
        <v>115</v>
      </c>
      <c r="D35" s="61" t="s">
        <v>125</v>
      </c>
      <c r="E35" s="45">
        <v>55</v>
      </c>
      <c r="F35" s="45">
        <v>0</v>
      </c>
      <c r="G35" s="44">
        <f t="shared" si="0"/>
        <v>55</v>
      </c>
      <c r="H35" s="32">
        <f t="shared" si="3"/>
        <v>22</v>
      </c>
      <c r="I35" s="44"/>
      <c r="J35" s="44">
        <f t="shared" si="1"/>
        <v>3.2140060540186764E-4</v>
      </c>
      <c r="K35" s="44">
        <f t="shared" si="2"/>
        <v>4283.948669401494</v>
      </c>
      <c r="L35" s="44"/>
    </row>
    <row r="36" spans="2:12">
      <c r="B36" s="44" t="s">
        <v>88</v>
      </c>
      <c r="C36" s="44" t="s">
        <v>115</v>
      </c>
      <c r="D36" s="61" t="s">
        <v>126</v>
      </c>
      <c r="E36" s="45">
        <v>31</v>
      </c>
      <c r="F36" s="45">
        <v>0</v>
      </c>
      <c r="G36" s="44">
        <f t="shared" si="0"/>
        <v>31</v>
      </c>
      <c r="H36" s="32">
        <f t="shared" si="3"/>
        <v>12.4</v>
      </c>
      <c r="I36" s="44"/>
      <c r="J36" s="44">
        <f t="shared" si="1"/>
        <v>1.8115306849923447E-4</v>
      </c>
      <c r="K36" s="44">
        <f t="shared" si="2"/>
        <v>2414.5892500262962</v>
      </c>
      <c r="L36" s="44"/>
    </row>
    <row r="37" spans="2:12">
      <c r="B37" s="44" t="s">
        <v>88</v>
      </c>
      <c r="C37" s="44" t="s">
        <v>115</v>
      </c>
      <c r="D37" s="61" t="s">
        <v>127</v>
      </c>
      <c r="E37" s="45">
        <v>70</v>
      </c>
      <c r="F37" s="45">
        <v>0</v>
      </c>
      <c r="G37" s="44">
        <f t="shared" si="0"/>
        <v>70</v>
      </c>
      <c r="H37" s="32">
        <f t="shared" si="3"/>
        <v>28</v>
      </c>
      <c r="I37" s="44"/>
      <c r="J37" s="44">
        <f t="shared" si="1"/>
        <v>4.0905531596601336E-4</v>
      </c>
      <c r="K37" s="44">
        <f t="shared" si="2"/>
        <v>5452.298306510992</v>
      </c>
      <c r="L37" s="44"/>
    </row>
    <row r="38" spans="2:12">
      <c r="B38" s="44" t="s">
        <v>88</v>
      </c>
      <c r="C38" s="44" t="s">
        <v>115</v>
      </c>
      <c r="D38" s="61" t="s">
        <v>128</v>
      </c>
      <c r="E38" s="45">
        <v>103</v>
      </c>
      <c r="F38" s="45">
        <v>0</v>
      </c>
      <c r="G38" s="44">
        <f t="shared" si="0"/>
        <v>103</v>
      </c>
      <c r="H38" s="32">
        <f t="shared" si="3"/>
        <v>41.2</v>
      </c>
      <c r="I38" s="44"/>
      <c r="J38" s="44">
        <f t="shared" si="1"/>
        <v>6.0189567920713397E-4</v>
      </c>
      <c r="K38" s="44">
        <f t="shared" si="2"/>
        <v>8022.6675081518888</v>
      </c>
      <c r="L38" s="44"/>
    </row>
    <row r="39" spans="2:12">
      <c r="B39" s="44" t="s">
        <v>88</v>
      </c>
      <c r="C39" s="44" t="s">
        <v>115</v>
      </c>
      <c r="D39" s="61" t="s">
        <v>129</v>
      </c>
      <c r="E39" s="45">
        <v>60</v>
      </c>
      <c r="F39" s="45">
        <v>0</v>
      </c>
      <c r="G39" s="44">
        <f t="shared" si="0"/>
        <v>60</v>
      </c>
      <c r="H39" s="32">
        <f t="shared" si="3"/>
        <v>24</v>
      </c>
      <c r="I39" s="44"/>
      <c r="J39" s="44">
        <f t="shared" si="1"/>
        <v>3.5061884225658286E-4</v>
      </c>
      <c r="K39" s="44">
        <f t="shared" si="2"/>
        <v>4673.3985484379928</v>
      </c>
      <c r="L39" s="44"/>
    </row>
    <row r="40" spans="2:12">
      <c r="B40" s="32" t="s">
        <v>88</v>
      </c>
      <c r="C40" s="32" t="s">
        <v>130</v>
      </c>
      <c r="D40" s="55" t="s">
        <v>131</v>
      </c>
      <c r="E40" s="33">
        <v>37</v>
      </c>
      <c r="F40" s="33">
        <v>0</v>
      </c>
      <c r="G40" s="32">
        <f t="shared" si="0"/>
        <v>37</v>
      </c>
      <c r="H40" s="32">
        <f t="shared" si="3"/>
        <v>14.8</v>
      </c>
      <c r="I40" s="32">
        <f>SUM(H40:H45)</f>
        <v>149.60000000000002</v>
      </c>
      <c r="J40" s="32">
        <f t="shared" si="1"/>
        <v>2.1621495272489277E-4</v>
      </c>
      <c r="K40" s="32">
        <f t="shared" si="2"/>
        <v>2881.9291048700957</v>
      </c>
      <c r="L40" s="32">
        <f>SUM(K40:K45)</f>
        <v>28040.391290627958</v>
      </c>
    </row>
    <row r="41" spans="2:12">
      <c r="B41" s="32" t="s">
        <v>88</v>
      </c>
      <c r="C41" s="32" t="s">
        <v>130</v>
      </c>
      <c r="D41" s="55" t="s">
        <v>132</v>
      </c>
      <c r="E41" s="33">
        <v>58</v>
      </c>
      <c r="F41" s="33">
        <v>0</v>
      </c>
      <c r="G41" s="32">
        <f t="shared" si="0"/>
        <v>58</v>
      </c>
      <c r="H41" s="32">
        <f t="shared" si="3"/>
        <v>23.200000000000003</v>
      </c>
      <c r="I41" s="32"/>
      <c r="J41" s="32">
        <f t="shared" si="1"/>
        <v>3.3893154751469677E-4</v>
      </c>
      <c r="K41" s="32">
        <f t="shared" si="2"/>
        <v>4517.6185968233931</v>
      </c>
      <c r="L41" s="32"/>
    </row>
    <row r="42" spans="2:12">
      <c r="B42" s="32" t="s">
        <v>88</v>
      </c>
      <c r="C42" s="32" t="s">
        <v>130</v>
      </c>
      <c r="D42" s="55" t="s">
        <v>133</v>
      </c>
      <c r="E42" s="33">
        <v>92</v>
      </c>
      <c r="F42" s="33">
        <v>0</v>
      </c>
      <c r="G42" s="32">
        <f t="shared" si="0"/>
        <v>92</v>
      </c>
      <c r="H42" s="32">
        <f t="shared" si="3"/>
        <v>36.800000000000004</v>
      </c>
      <c r="I42" s="32"/>
      <c r="J42" s="32">
        <f t="shared" si="1"/>
        <v>5.3761555812676038E-4</v>
      </c>
      <c r="K42" s="32">
        <f t="shared" si="2"/>
        <v>7165.8777742715893</v>
      </c>
      <c r="L42" s="32"/>
    </row>
    <row r="43" spans="2:12">
      <c r="B43" s="32" t="s">
        <v>88</v>
      </c>
      <c r="C43" s="32" t="s">
        <v>130</v>
      </c>
      <c r="D43" s="55" t="s">
        <v>134</v>
      </c>
      <c r="E43" s="33">
        <v>45</v>
      </c>
      <c r="F43" s="33">
        <v>0</v>
      </c>
      <c r="G43" s="32">
        <f t="shared" si="0"/>
        <v>45</v>
      </c>
      <c r="H43" s="32">
        <f t="shared" si="3"/>
        <v>18</v>
      </c>
      <c r="I43" s="32"/>
      <c r="J43" s="32">
        <f t="shared" si="1"/>
        <v>2.6296413169243715E-4</v>
      </c>
      <c r="K43" s="32">
        <f t="shared" si="2"/>
        <v>3505.0489113284948</v>
      </c>
      <c r="L43" s="32"/>
    </row>
    <row r="44" spans="2:12">
      <c r="B44" s="32" t="s">
        <v>88</v>
      </c>
      <c r="C44" s="32" t="s">
        <v>130</v>
      </c>
      <c r="D44" s="55" t="s">
        <v>135</v>
      </c>
      <c r="E44" s="33">
        <v>86</v>
      </c>
      <c r="F44" s="33">
        <v>14</v>
      </c>
      <c r="G44" s="32">
        <f t="shared" si="0"/>
        <v>100</v>
      </c>
      <c r="H44" s="32">
        <f t="shared" si="3"/>
        <v>40</v>
      </c>
      <c r="I44" s="32"/>
      <c r="J44" s="32">
        <f t="shared" si="1"/>
        <v>5.0255367390110212E-4</v>
      </c>
      <c r="K44" s="32">
        <f t="shared" si="2"/>
        <v>6698.5379194277903</v>
      </c>
      <c r="L44" s="32"/>
    </row>
    <row r="45" spans="2:12">
      <c r="B45" s="32" t="s">
        <v>88</v>
      </c>
      <c r="C45" s="32" t="s">
        <v>130</v>
      </c>
      <c r="D45" s="55" t="s">
        <v>136</v>
      </c>
      <c r="E45" s="33">
        <v>42</v>
      </c>
      <c r="F45" s="33">
        <v>0</v>
      </c>
      <c r="G45" s="32">
        <f t="shared" si="0"/>
        <v>42</v>
      </c>
      <c r="H45" s="32">
        <f t="shared" si="3"/>
        <v>16.8</v>
      </c>
      <c r="I45" s="32"/>
      <c r="J45" s="32">
        <f t="shared" si="1"/>
        <v>2.4543318957960801E-4</v>
      </c>
      <c r="K45" s="32">
        <f t="shared" si="2"/>
        <v>3271.3789839065953</v>
      </c>
      <c r="L45" s="32"/>
    </row>
    <row r="46" spans="2:12">
      <c r="B46" s="34" t="s">
        <v>88</v>
      </c>
      <c r="C46" s="34" t="s">
        <v>137</v>
      </c>
      <c r="D46" s="56" t="s">
        <v>138</v>
      </c>
      <c r="E46" s="35">
        <v>115</v>
      </c>
      <c r="F46" s="35">
        <v>19</v>
      </c>
      <c r="G46" s="34">
        <f t="shared" si="0"/>
        <v>134</v>
      </c>
      <c r="H46" s="32">
        <f t="shared" si="3"/>
        <v>53.6</v>
      </c>
      <c r="I46" s="34">
        <f>SUM(H46:H49)</f>
        <v>112.80000000000001</v>
      </c>
      <c r="J46" s="34">
        <f t="shared" si="1"/>
        <v>6.720194476584505E-4</v>
      </c>
      <c r="K46" s="34">
        <f t="shared" si="2"/>
        <v>8957.3472178394859</v>
      </c>
      <c r="L46" s="34">
        <f>SUM(K46:K49)</f>
        <v>20485.063637319872</v>
      </c>
    </row>
    <row r="47" spans="2:12">
      <c r="B47" s="34" t="s">
        <v>88</v>
      </c>
      <c r="C47" s="34" t="s">
        <v>137</v>
      </c>
      <c r="D47" s="56" t="s">
        <v>139</v>
      </c>
      <c r="E47" s="35">
        <v>73</v>
      </c>
      <c r="F47" s="35">
        <v>0</v>
      </c>
      <c r="G47" s="34">
        <f t="shared" si="0"/>
        <v>73</v>
      </c>
      <c r="H47" s="32">
        <f t="shared" si="3"/>
        <v>29.200000000000003</v>
      </c>
      <c r="I47" s="34"/>
      <c r="J47" s="34">
        <f t="shared" si="1"/>
        <v>4.2658625807884249E-4</v>
      </c>
      <c r="K47" s="34">
        <f t="shared" si="2"/>
        <v>5685.968233932892</v>
      </c>
      <c r="L47" s="34"/>
    </row>
    <row r="48" spans="2:12">
      <c r="B48" s="34" t="s">
        <v>88</v>
      </c>
      <c r="C48" s="34" t="s">
        <v>137</v>
      </c>
      <c r="D48" s="56" t="s">
        <v>140</v>
      </c>
      <c r="E48" s="35">
        <v>53</v>
      </c>
      <c r="F48" s="35">
        <v>0</v>
      </c>
      <c r="G48" s="34">
        <f t="shared" si="0"/>
        <v>53</v>
      </c>
      <c r="H48" s="32">
        <f t="shared" si="3"/>
        <v>21.200000000000003</v>
      </c>
      <c r="I48" s="34"/>
      <c r="J48" s="34">
        <f t="shared" si="1"/>
        <v>3.0971331065998155E-4</v>
      </c>
      <c r="K48" s="34">
        <f t="shared" si="2"/>
        <v>4128.1687177868944</v>
      </c>
      <c r="L48" s="34"/>
    </row>
    <row r="49" spans="2:12">
      <c r="B49" s="34" t="s">
        <v>88</v>
      </c>
      <c r="C49" s="34" t="s">
        <v>137</v>
      </c>
      <c r="D49" s="56" t="s">
        <v>141</v>
      </c>
      <c r="E49" s="35">
        <v>22</v>
      </c>
      <c r="F49" s="35">
        <v>0</v>
      </c>
      <c r="G49" s="34">
        <f t="shared" si="0"/>
        <v>22</v>
      </c>
      <c r="H49" s="32">
        <f t="shared" si="3"/>
        <v>8.8000000000000007</v>
      </c>
      <c r="I49" s="34"/>
      <c r="J49" s="34">
        <f t="shared" si="1"/>
        <v>1.2856024216074705E-4</v>
      </c>
      <c r="K49" s="34">
        <f t="shared" si="2"/>
        <v>1713.5794677605975</v>
      </c>
      <c r="L49" s="34"/>
    </row>
    <row r="50" spans="2:12">
      <c r="B50" s="36" t="s">
        <v>88</v>
      </c>
      <c r="C50" s="36" t="s">
        <v>142</v>
      </c>
      <c r="D50" s="57" t="s">
        <v>143</v>
      </c>
      <c r="E50" s="37">
        <v>415</v>
      </c>
      <c r="F50" s="37">
        <v>68</v>
      </c>
      <c r="G50" s="36">
        <f t="shared" si="0"/>
        <v>483</v>
      </c>
      <c r="H50" s="32">
        <f t="shared" si="3"/>
        <v>193.20000000000002</v>
      </c>
      <c r="I50" s="36">
        <f>SUM(H50:H51)</f>
        <v>269.20000000000005</v>
      </c>
      <c r="J50" s="36">
        <f t="shared" si="1"/>
        <v>2.425113658941365E-3</v>
      </c>
      <c r="K50" s="36">
        <f t="shared" si="2"/>
        <v>32324.339960029454</v>
      </c>
      <c r="L50" s="36">
        <f>SUM(K50:K51)</f>
        <v>44397.286210160935</v>
      </c>
    </row>
    <row r="51" spans="2:12">
      <c r="B51" s="36" t="s">
        <v>88</v>
      </c>
      <c r="C51" s="36" t="s">
        <v>142</v>
      </c>
      <c r="D51" s="57" t="s">
        <v>144</v>
      </c>
      <c r="E51" s="37">
        <v>155</v>
      </c>
      <c r="F51" s="37">
        <v>35</v>
      </c>
      <c r="G51" s="36">
        <f t="shared" si="0"/>
        <v>190</v>
      </c>
      <c r="H51" s="32">
        <f t="shared" si="3"/>
        <v>76</v>
      </c>
      <c r="I51" s="36"/>
      <c r="J51" s="36">
        <f t="shared" si="1"/>
        <v>9.0576534249617237E-4</v>
      </c>
      <c r="K51" s="36">
        <f t="shared" si="2"/>
        <v>12072.946250131481</v>
      </c>
      <c r="L51" s="36"/>
    </row>
    <row r="52" spans="2:12">
      <c r="B52" s="46" t="s">
        <v>85</v>
      </c>
      <c r="C52" s="46" t="s">
        <v>145</v>
      </c>
      <c r="D52" s="62" t="s">
        <v>146</v>
      </c>
      <c r="E52" s="47">
        <v>282</v>
      </c>
      <c r="F52" s="47">
        <v>60</v>
      </c>
      <c r="G52" s="46">
        <f t="shared" si="0"/>
        <v>342</v>
      </c>
      <c r="H52" s="32">
        <f t="shared" si="3"/>
        <v>136.80000000000001</v>
      </c>
      <c r="I52" s="46">
        <f>SUM(H52:H53)</f>
        <v>662.8</v>
      </c>
      <c r="J52" s="46">
        <f t="shared" si="1"/>
        <v>1.6479085586059395E-3</v>
      </c>
      <c r="K52" s="46">
        <f t="shared" si="2"/>
        <v>21964.973177658569</v>
      </c>
      <c r="L52" s="46">
        <f>SUM(K52:K53)</f>
        <v>115588.72409803302</v>
      </c>
    </row>
    <row r="53" spans="2:12">
      <c r="B53" s="46" t="s">
        <v>88</v>
      </c>
      <c r="C53" s="46" t="s">
        <v>145</v>
      </c>
      <c r="D53" s="62" t="s">
        <v>147</v>
      </c>
      <c r="E53" s="47">
        <v>1202</v>
      </c>
      <c r="F53" s="47">
        <v>113</v>
      </c>
      <c r="G53" s="46">
        <f t="shared" si="0"/>
        <v>1315</v>
      </c>
      <c r="H53" s="32">
        <f t="shared" si="3"/>
        <v>526</v>
      </c>
      <c r="I53" s="46"/>
      <c r="J53" s="46">
        <f t="shared" si="1"/>
        <v>7.0240641398735433E-3</v>
      </c>
      <c r="K53" s="46">
        <f t="shared" si="2"/>
        <v>93623.750920374456</v>
      </c>
      <c r="L53" s="46"/>
    </row>
    <row r="54" spans="2:12">
      <c r="B54" s="48" t="s">
        <v>85</v>
      </c>
      <c r="C54" s="48" t="s">
        <v>148</v>
      </c>
      <c r="D54" s="63" t="s">
        <v>149</v>
      </c>
      <c r="E54" s="49">
        <v>49</v>
      </c>
      <c r="F54" s="49">
        <v>0</v>
      </c>
      <c r="G54" s="48">
        <f t="shared" si="0"/>
        <v>49</v>
      </c>
      <c r="H54" s="32">
        <f t="shared" si="3"/>
        <v>19.600000000000001</v>
      </c>
      <c r="I54" s="48">
        <f>SUM(H54:H56)</f>
        <v>376</v>
      </c>
      <c r="J54" s="48">
        <f t="shared" si="1"/>
        <v>2.8633872117620932E-4</v>
      </c>
      <c r="K54" s="48">
        <f t="shared" si="2"/>
        <v>3816.6088145576941</v>
      </c>
      <c r="L54" s="48">
        <f>SUM(K54:K56)</f>
        <v>67374.829073314409</v>
      </c>
    </row>
    <row r="55" spans="2:12">
      <c r="B55" s="48" t="s">
        <v>88</v>
      </c>
      <c r="C55" s="48" t="s">
        <v>148</v>
      </c>
      <c r="D55" s="63" t="s">
        <v>150</v>
      </c>
      <c r="E55" s="49">
        <v>29</v>
      </c>
      <c r="F55" s="49">
        <v>0</v>
      </c>
      <c r="G55" s="48">
        <f t="shared" si="0"/>
        <v>29</v>
      </c>
      <c r="H55" s="32">
        <f t="shared" si="3"/>
        <v>11.600000000000001</v>
      </c>
      <c r="I55" s="48"/>
      <c r="J55" s="48">
        <f t="shared" si="1"/>
        <v>1.6946577375734839E-4</v>
      </c>
      <c r="K55" s="48">
        <f t="shared" si="2"/>
        <v>2258.8092984116965</v>
      </c>
      <c r="L55" s="48"/>
    </row>
    <row r="56" spans="2:12">
      <c r="B56" s="48" t="s">
        <v>88</v>
      </c>
      <c r="C56" s="48" t="s">
        <v>148</v>
      </c>
      <c r="D56" s="63" t="s">
        <v>151</v>
      </c>
      <c r="E56" s="49">
        <v>787</v>
      </c>
      <c r="F56" s="49">
        <v>75</v>
      </c>
      <c r="G56" s="48">
        <f t="shared" si="0"/>
        <v>862</v>
      </c>
      <c r="H56" s="32">
        <f t="shared" si="3"/>
        <v>344.8</v>
      </c>
      <c r="I56" s="48"/>
      <c r="J56" s="48">
        <f t="shared" si="1"/>
        <v>4.5989504809321787E-3</v>
      </c>
      <c r="K56" s="48">
        <f t="shared" si="2"/>
        <v>61299.410960345012</v>
      </c>
      <c r="L56" s="48"/>
    </row>
    <row r="57" spans="2:12">
      <c r="B57" s="42" t="s">
        <v>88</v>
      </c>
      <c r="C57" s="42" t="s">
        <v>152</v>
      </c>
      <c r="D57" s="60" t="s">
        <v>153</v>
      </c>
      <c r="E57" s="43">
        <v>137</v>
      </c>
      <c r="F57" s="43">
        <v>0</v>
      </c>
      <c r="G57" s="42">
        <f t="shared" si="0"/>
        <v>137</v>
      </c>
      <c r="H57" s="32">
        <f t="shared" si="3"/>
        <v>54.800000000000004</v>
      </c>
      <c r="I57" s="42">
        <f>SUM(H57:H58)</f>
        <v>264.40000000000003</v>
      </c>
      <c r="J57" s="42">
        <f t="shared" si="1"/>
        <v>8.0057968981919758E-4</v>
      </c>
      <c r="K57" s="42">
        <f t="shared" si="2"/>
        <v>10670.926685600085</v>
      </c>
      <c r="L57" s="42">
        <f>SUM(K57:K58)</f>
        <v>47512.885242452925</v>
      </c>
    </row>
    <row r="58" spans="2:12">
      <c r="B58" s="42" t="s">
        <v>88</v>
      </c>
      <c r="C58" s="42" t="s">
        <v>152</v>
      </c>
      <c r="D58" s="60" t="s">
        <v>154</v>
      </c>
      <c r="E58" s="43">
        <v>473</v>
      </c>
      <c r="F58" s="43">
        <v>51</v>
      </c>
      <c r="G58" s="42">
        <f t="shared" si="0"/>
        <v>524</v>
      </c>
      <c r="H58" s="32">
        <f t="shared" si="3"/>
        <v>209.60000000000002</v>
      </c>
      <c r="I58" s="42"/>
      <c r="J58" s="42">
        <f t="shared" si="1"/>
        <v>2.7640452064560616E-3</v>
      </c>
      <c r="K58" s="42">
        <f t="shared" si="2"/>
        <v>36841.958556852842</v>
      </c>
      <c r="L58" s="42"/>
    </row>
    <row r="59" spans="2:12">
      <c r="B59" s="44" t="s">
        <v>88</v>
      </c>
      <c r="C59" s="44" t="s">
        <v>155</v>
      </c>
      <c r="D59" s="61" t="s">
        <v>156</v>
      </c>
      <c r="E59" s="45">
        <v>85</v>
      </c>
      <c r="F59" s="45">
        <v>29</v>
      </c>
      <c r="G59" s="44">
        <f t="shared" si="0"/>
        <v>114</v>
      </c>
      <c r="H59" s="32">
        <f t="shared" si="3"/>
        <v>45.6</v>
      </c>
      <c r="I59" s="44">
        <f>H59</f>
        <v>45.6</v>
      </c>
      <c r="J59" s="44">
        <f t="shared" si="1"/>
        <v>4.9671002653015907E-4</v>
      </c>
      <c r="K59" s="44">
        <f t="shared" si="2"/>
        <v>6620.64794362049</v>
      </c>
      <c r="L59" s="44">
        <f>K59</f>
        <v>6620.64794362049</v>
      </c>
    </row>
    <row r="60" spans="2:12">
      <c r="B60" s="32" t="s">
        <v>88</v>
      </c>
      <c r="C60" s="32" t="s">
        <v>157</v>
      </c>
      <c r="D60" s="55" t="s">
        <v>158</v>
      </c>
      <c r="E60" s="33">
        <v>453</v>
      </c>
      <c r="F60" s="33">
        <v>0</v>
      </c>
      <c r="G60" s="32">
        <f t="shared" si="0"/>
        <v>453</v>
      </c>
      <c r="H60" s="32">
        <f t="shared" si="3"/>
        <v>181.20000000000002</v>
      </c>
      <c r="I60" s="32">
        <f>SUM(H60:H66)</f>
        <v>479.60000000000008</v>
      </c>
      <c r="J60" s="32">
        <f t="shared" si="1"/>
        <v>2.6471722590372007E-3</v>
      </c>
      <c r="K60" s="32">
        <f t="shared" si="2"/>
        <v>35284.159040706851</v>
      </c>
      <c r="L60" s="32">
        <f>SUM(K60:K66)</f>
        <v>76643.736194383091</v>
      </c>
    </row>
    <row r="61" spans="2:12">
      <c r="B61" s="32" t="s">
        <v>88</v>
      </c>
      <c r="C61" s="32" t="s">
        <v>157</v>
      </c>
      <c r="D61" s="55" t="s">
        <v>159</v>
      </c>
      <c r="E61" s="33">
        <v>165</v>
      </c>
      <c r="F61" s="33">
        <v>135</v>
      </c>
      <c r="G61" s="32">
        <f t="shared" si="0"/>
        <v>300</v>
      </c>
      <c r="H61" s="32">
        <f t="shared" si="3"/>
        <v>120</v>
      </c>
      <c r="I61" s="32"/>
      <c r="J61" s="32">
        <f t="shared" si="1"/>
        <v>9.6420181620560292E-4</v>
      </c>
      <c r="K61" s="32">
        <f t="shared" si="2"/>
        <v>12851.846008204482</v>
      </c>
      <c r="L61" s="32"/>
    </row>
    <row r="62" spans="2:12">
      <c r="B62" s="32" t="s">
        <v>88</v>
      </c>
      <c r="C62" s="32" t="s">
        <v>157</v>
      </c>
      <c r="D62" s="55" t="s">
        <v>160</v>
      </c>
      <c r="E62" s="33">
        <v>70</v>
      </c>
      <c r="F62" s="33">
        <v>53</v>
      </c>
      <c r="G62" s="32">
        <f t="shared" si="0"/>
        <v>123</v>
      </c>
      <c r="H62" s="32">
        <f t="shared" si="3"/>
        <v>49.2</v>
      </c>
      <c r="I62" s="32"/>
      <c r="J62" s="32">
        <f t="shared" si="1"/>
        <v>4.0905531596601336E-4</v>
      </c>
      <c r="K62" s="32">
        <f t="shared" si="2"/>
        <v>5452.298306510992</v>
      </c>
      <c r="L62" s="32"/>
    </row>
    <row r="63" spans="2:12">
      <c r="B63" s="32" t="s">
        <v>88</v>
      </c>
      <c r="C63" s="32" t="s">
        <v>157</v>
      </c>
      <c r="D63" s="55" t="s">
        <v>161</v>
      </c>
      <c r="E63" s="33">
        <v>20</v>
      </c>
      <c r="F63" s="33">
        <v>0</v>
      </c>
      <c r="G63" s="32">
        <f t="shared" si="0"/>
        <v>20</v>
      </c>
      <c r="H63" s="32">
        <f t="shared" si="3"/>
        <v>8</v>
      </c>
      <c r="I63" s="32"/>
      <c r="J63" s="32">
        <f t="shared" si="1"/>
        <v>1.1687294741886096E-4</v>
      </c>
      <c r="K63" s="32">
        <f t="shared" si="2"/>
        <v>1557.7995161459978</v>
      </c>
      <c r="L63" s="32"/>
    </row>
    <row r="64" spans="2:12">
      <c r="B64" s="32" t="s">
        <v>88</v>
      </c>
      <c r="C64" s="32" t="s">
        <v>157</v>
      </c>
      <c r="D64" s="55" t="s">
        <v>162</v>
      </c>
      <c r="E64" s="33">
        <v>129</v>
      </c>
      <c r="F64" s="33">
        <v>0</v>
      </c>
      <c r="G64" s="32">
        <f t="shared" si="0"/>
        <v>129</v>
      </c>
      <c r="H64" s="32">
        <f t="shared" si="3"/>
        <v>51.6</v>
      </c>
      <c r="I64" s="32"/>
      <c r="J64" s="32">
        <f t="shared" si="1"/>
        <v>7.5383051085165312E-4</v>
      </c>
      <c r="K64" s="32">
        <f t="shared" si="2"/>
        <v>10047.806879141684</v>
      </c>
      <c r="L64" s="32"/>
    </row>
    <row r="65" spans="2:12">
      <c r="B65" s="32" t="s">
        <v>88</v>
      </c>
      <c r="C65" s="32" t="s">
        <v>157</v>
      </c>
      <c r="D65" s="55" t="s">
        <v>163</v>
      </c>
      <c r="E65" s="33">
        <v>65</v>
      </c>
      <c r="F65" s="33">
        <v>0</v>
      </c>
      <c r="G65" s="32">
        <f t="shared" si="0"/>
        <v>65</v>
      </c>
      <c r="H65" s="32">
        <f t="shared" si="3"/>
        <v>26</v>
      </c>
      <c r="I65" s="32"/>
      <c r="J65" s="32">
        <f t="shared" si="1"/>
        <v>3.7983707911129808E-4</v>
      </c>
      <c r="K65" s="32">
        <f t="shared" si="2"/>
        <v>5062.8484274744924</v>
      </c>
      <c r="L65" s="32"/>
    </row>
    <row r="66" spans="2:12">
      <c r="B66" s="32" t="s">
        <v>88</v>
      </c>
      <c r="C66" s="32" t="s">
        <v>157</v>
      </c>
      <c r="D66" s="55" t="s">
        <v>164</v>
      </c>
      <c r="E66" s="33">
        <v>82</v>
      </c>
      <c r="F66" s="33">
        <v>27</v>
      </c>
      <c r="G66" s="32">
        <f t="shared" si="0"/>
        <v>109</v>
      </c>
      <c r="H66" s="32">
        <f t="shared" si="3"/>
        <v>43.6</v>
      </c>
      <c r="I66" s="32"/>
      <c r="J66" s="32">
        <f t="shared" si="1"/>
        <v>4.7917908441732994E-4</v>
      </c>
      <c r="K66" s="32">
        <f t="shared" si="2"/>
        <v>6386.9780161985909</v>
      </c>
      <c r="L66" s="32"/>
    </row>
    <row r="67" spans="2:12">
      <c r="B67" s="34" t="s">
        <v>88</v>
      </c>
      <c r="C67" s="34" t="s">
        <v>165</v>
      </c>
      <c r="D67" s="56" t="s">
        <v>166</v>
      </c>
      <c r="E67" s="35">
        <v>451</v>
      </c>
      <c r="F67" s="35">
        <v>138</v>
      </c>
      <c r="G67" s="34">
        <f t="shared" si="0"/>
        <v>589</v>
      </c>
      <c r="H67" s="32">
        <f t="shared" si="3"/>
        <v>235.60000000000002</v>
      </c>
      <c r="I67" s="34">
        <f>SUM(H67:H78)</f>
        <v>1024</v>
      </c>
      <c r="J67" s="34">
        <f t="shared" si="1"/>
        <v>2.6354849642953146E-3</v>
      </c>
      <c r="K67" s="34">
        <f t="shared" si="2"/>
        <v>35128.379089092246</v>
      </c>
      <c r="L67" s="34">
        <f>SUM(K67:K78)</f>
        <v>172058.95655832547</v>
      </c>
    </row>
    <row r="68" spans="2:12">
      <c r="B68" s="34" t="s">
        <v>88</v>
      </c>
      <c r="C68" s="34" t="s">
        <v>165</v>
      </c>
      <c r="D68" s="56" t="s">
        <v>167</v>
      </c>
      <c r="E68" s="35">
        <v>303</v>
      </c>
      <c r="F68" s="35">
        <v>0</v>
      </c>
      <c r="G68" s="34">
        <f t="shared" ref="G68:G131" si="4">E68+F68</f>
        <v>303</v>
      </c>
      <c r="H68" s="32">
        <f t="shared" si="3"/>
        <v>121.2</v>
      </c>
      <c r="I68" s="34"/>
      <c r="J68" s="34">
        <f t="shared" ref="J68:J131" si="5">E68/$E$736</f>
        <v>1.7706251533957434E-3</v>
      </c>
      <c r="K68" s="34">
        <f t="shared" ref="K68:K131" si="6">J68*$K$736</f>
        <v>23600.662669611866</v>
      </c>
      <c r="L68" s="34"/>
    </row>
    <row r="69" spans="2:12">
      <c r="B69" s="34" t="s">
        <v>88</v>
      </c>
      <c r="C69" s="34" t="s">
        <v>165</v>
      </c>
      <c r="D69" s="56" t="s">
        <v>168</v>
      </c>
      <c r="E69" s="35">
        <v>416</v>
      </c>
      <c r="F69" s="35">
        <v>0</v>
      </c>
      <c r="G69" s="34">
        <f t="shared" si="4"/>
        <v>416</v>
      </c>
      <c r="H69" s="32">
        <f t="shared" ref="H69:H132" si="7">G69*0.4</f>
        <v>166.4</v>
      </c>
      <c r="I69" s="34"/>
      <c r="J69" s="34">
        <f t="shared" si="5"/>
        <v>2.4309573063123081E-3</v>
      </c>
      <c r="K69" s="34">
        <f t="shared" si="6"/>
        <v>32402.229935836753</v>
      </c>
      <c r="L69" s="34"/>
    </row>
    <row r="70" spans="2:12">
      <c r="B70" s="34" t="s">
        <v>88</v>
      </c>
      <c r="C70" s="34" t="s">
        <v>165</v>
      </c>
      <c r="D70" s="56" t="s">
        <v>169</v>
      </c>
      <c r="E70" s="35">
        <v>168</v>
      </c>
      <c r="F70" s="35">
        <v>168</v>
      </c>
      <c r="G70" s="34">
        <f t="shared" si="4"/>
        <v>336</v>
      </c>
      <c r="H70" s="32">
        <f t="shared" si="7"/>
        <v>134.4</v>
      </c>
      <c r="I70" s="34"/>
      <c r="J70" s="34">
        <f t="shared" si="5"/>
        <v>9.8173275831843205E-4</v>
      </c>
      <c r="K70" s="34">
        <f t="shared" si="6"/>
        <v>13085.515935626381</v>
      </c>
      <c r="L70" s="34"/>
    </row>
    <row r="71" spans="2:12">
      <c r="B71" s="34" t="s">
        <v>88</v>
      </c>
      <c r="C71" s="34" t="s">
        <v>165</v>
      </c>
      <c r="D71" s="56" t="s">
        <v>170</v>
      </c>
      <c r="E71" s="35">
        <v>129</v>
      </c>
      <c r="F71" s="35">
        <v>0</v>
      </c>
      <c r="G71" s="34">
        <f t="shared" si="4"/>
        <v>129</v>
      </c>
      <c r="H71" s="32">
        <f t="shared" si="7"/>
        <v>51.6</v>
      </c>
      <c r="I71" s="34"/>
      <c r="J71" s="34">
        <f t="shared" si="5"/>
        <v>7.5383051085165312E-4</v>
      </c>
      <c r="K71" s="34">
        <f t="shared" si="6"/>
        <v>10047.806879141684</v>
      </c>
      <c r="L71" s="34"/>
    </row>
    <row r="72" spans="2:12">
      <c r="B72" s="34" t="s">
        <v>88</v>
      </c>
      <c r="C72" s="34" t="s">
        <v>165</v>
      </c>
      <c r="D72" s="56" t="s">
        <v>171</v>
      </c>
      <c r="E72" s="35">
        <v>95</v>
      </c>
      <c r="F72" s="35">
        <v>0</v>
      </c>
      <c r="G72" s="34">
        <f t="shared" si="4"/>
        <v>95</v>
      </c>
      <c r="H72" s="32">
        <f t="shared" si="7"/>
        <v>38</v>
      </c>
      <c r="I72" s="34"/>
      <c r="J72" s="34">
        <f t="shared" si="5"/>
        <v>5.5514650023958951E-4</v>
      </c>
      <c r="K72" s="34">
        <f t="shared" si="6"/>
        <v>7399.5477016934883</v>
      </c>
      <c r="L72" s="34"/>
    </row>
    <row r="73" spans="2:12">
      <c r="B73" s="34" t="s">
        <v>88</v>
      </c>
      <c r="C73" s="34" t="s">
        <v>165</v>
      </c>
      <c r="D73" s="56" t="s">
        <v>172</v>
      </c>
      <c r="E73" s="35">
        <v>185</v>
      </c>
      <c r="F73" s="35">
        <v>24</v>
      </c>
      <c r="G73" s="34">
        <f t="shared" si="4"/>
        <v>209</v>
      </c>
      <c r="H73" s="32">
        <f t="shared" si="7"/>
        <v>83.600000000000009</v>
      </c>
      <c r="I73" s="34"/>
      <c r="J73" s="34">
        <f t="shared" si="5"/>
        <v>1.0810747636244638E-3</v>
      </c>
      <c r="K73" s="34">
        <f t="shared" si="6"/>
        <v>14409.645524350479</v>
      </c>
      <c r="L73" s="34"/>
    </row>
    <row r="74" spans="2:12">
      <c r="B74" s="34" t="s">
        <v>88</v>
      </c>
      <c r="C74" s="34" t="s">
        <v>165</v>
      </c>
      <c r="D74" s="56" t="s">
        <v>173</v>
      </c>
      <c r="E74" s="35">
        <v>81</v>
      </c>
      <c r="F74" s="35">
        <v>0</v>
      </c>
      <c r="G74" s="34">
        <f t="shared" si="4"/>
        <v>81</v>
      </c>
      <c r="H74" s="32">
        <f t="shared" si="7"/>
        <v>32.4</v>
      </c>
      <c r="I74" s="34"/>
      <c r="J74" s="34">
        <f t="shared" si="5"/>
        <v>4.7333543704638689E-4</v>
      </c>
      <c r="K74" s="34">
        <f t="shared" si="6"/>
        <v>6309.0880403912906</v>
      </c>
      <c r="L74" s="34"/>
    </row>
    <row r="75" spans="2:12">
      <c r="B75" s="34" t="s">
        <v>88</v>
      </c>
      <c r="C75" s="34" t="s">
        <v>165</v>
      </c>
      <c r="D75" s="56" t="s">
        <v>174</v>
      </c>
      <c r="E75" s="35">
        <v>77</v>
      </c>
      <c r="F75" s="35">
        <v>0</v>
      </c>
      <c r="G75" s="34">
        <f t="shared" si="4"/>
        <v>77</v>
      </c>
      <c r="H75" s="32">
        <f t="shared" si="7"/>
        <v>30.8</v>
      </c>
      <c r="I75" s="34"/>
      <c r="J75" s="34">
        <f t="shared" si="5"/>
        <v>4.4996084756261466E-4</v>
      </c>
      <c r="K75" s="34">
        <f t="shared" si="6"/>
        <v>5997.5281371620913</v>
      </c>
      <c r="L75" s="34"/>
    </row>
    <row r="76" spans="2:12">
      <c r="B76" s="34" t="s">
        <v>88</v>
      </c>
      <c r="C76" s="34" t="s">
        <v>165</v>
      </c>
      <c r="D76" s="56" t="s">
        <v>175</v>
      </c>
      <c r="E76" s="35">
        <v>74</v>
      </c>
      <c r="F76" s="35">
        <v>0</v>
      </c>
      <c r="G76" s="34">
        <f t="shared" si="4"/>
        <v>74</v>
      </c>
      <c r="H76" s="32">
        <f t="shared" si="7"/>
        <v>29.6</v>
      </c>
      <c r="I76" s="34"/>
      <c r="J76" s="34">
        <f t="shared" si="5"/>
        <v>4.3242990544978553E-4</v>
      </c>
      <c r="K76" s="34">
        <f t="shared" si="6"/>
        <v>5763.8582097401913</v>
      </c>
      <c r="L76" s="34"/>
    </row>
    <row r="77" spans="2:12">
      <c r="B77" s="34" t="s">
        <v>88</v>
      </c>
      <c r="C77" s="34" t="s">
        <v>165</v>
      </c>
      <c r="D77" s="56" t="s">
        <v>176</v>
      </c>
      <c r="E77" s="35">
        <v>127</v>
      </c>
      <c r="F77" s="35">
        <v>21</v>
      </c>
      <c r="G77" s="34">
        <f t="shared" si="4"/>
        <v>148</v>
      </c>
      <c r="H77" s="32">
        <f t="shared" si="7"/>
        <v>59.2</v>
      </c>
      <c r="I77" s="34"/>
      <c r="J77" s="34">
        <f t="shared" si="5"/>
        <v>7.4214321610976703E-4</v>
      </c>
      <c r="K77" s="34">
        <f t="shared" si="6"/>
        <v>9892.0269275270839</v>
      </c>
      <c r="L77" s="34"/>
    </row>
    <row r="78" spans="2:12">
      <c r="B78" s="34" t="s">
        <v>88</v>
      </c>
      <c r="C78" s="34" t="s">
        <v>165</v>
      </c>
      <c r="D78" s="56" t="s">
        <v>177</v>
      </c>
      <c r="E78" s="35">
        <v>103</v>
      </c>
      <c r="F78" s="35">
        <v>0</v>
      </c>
      <c r="G78" s="34">
        <f t="shared" si="4"/>
        <v>103</v>
      </c>
      <c r="H78" s="32">
        <f t="shared" si="7"/>
        <v>41.2</v>
      </c>
      <c r="I78" s="34"/>
      <c r="J78" s="34">
        <f t="shared" si="5"/>
        <v>6.0189567920713397E-4</v>
      </c>
      <c r="K78" s="34">
        <f t="shared" si="6"/>
        <v>8022.6675081518888</v>
      </c>
      <c r="L78" s="34"/>
    </row>
    <row r="79" spans="2:12">
      <c r="B79" s="36" t="s">
        <v>88</v>
      </c>
      <c r="C79" s="36" t="s">
        <v>178</v>
      </c>
      <c r="D79" s="57" t="s">
        <v>179</v>
      </c>
      <c r="E79" s="37">
        <v>30</v>
      </c>
      <c r="F79" s="37">
        <v>0</v>
      </c>
      <c r="G79" s="36">
        <f t="shared" si="4"/>
        <v>30</v>
      </c>
      <c r="H79" s="32">
        <f t="shared" si="7"/>
        <v>12</v>
      </c>
      <c r="I79" s="36">
        <f>SUM(H79:H81)</f>
        <v>95.2</v>
      </c>
      <c r="J79" s="36">
        <f t="shared" si="5"/>
        <v>1.7530942112829143E-4</v>
      </c>
      <c r="K79" s="36">
        <f t="shared" si="6"/>
        <v>2336.6992742189964</v>
      </c>
      <c r="L79" s="36">
        <f>SUM(K79:K81)</f>
        <v>18537.81424213737</v>
      </c>
    </row>
    <row r="80" spans="2:12">
      <c r="B80" s="36" t="s">
        <v>88</v>
      </c>
      <c r="C80" s="36" t="s">
        <v>178</v>
      </c>
      <c r="D80" s="57" t="s">
        <v>180</v>
      </c>
      <c r="E80" s="37">
        <v>131</v>
      </c>
      <c r="F80" s="37">
        <v>0</v>
      </c>
      <c r="G80" s="36">
        <f t="shared" si="4"/>
        <v>131</v>
      </c>
      <c r="H80" s="32">
        <f t="shared" si="7"/>
        <v>52.400000000000006</v>
      </c>
      <c r="I80" s="36"/>
      <c r="J80" s="36">
        <f t="shared" si="5"/>
        <v>7.6551780559353931E-4</v>
      </c>
      <c r="K80" s="36">
        <f t="shared" si="6"/>
        <v>10203.586830756285</v>
      </c>
      <c r="L80" s="36"/>
    </row>
    <row r="81" spans="2:12">
      <c r="B81" s="36" t="s">
        <v>88</v>
      </c>
      <c r="C81" s="36" t="s">
        <v>178</v>
      </c>
      <c r="D81" s="57" t="s">
        <v>181</v>
      </c>
      <c r="E81" s="37">
        <v>77</v>
      </c>
      <c r="F81" s="37">
        <v>0</v>
      </c>
      <c r="G81" s="36">
        <f t="shared" si="4"/>
        <v>77</v>
      </c>
      <c r="H81" s="32">
        <f t="shared" si="7"/>
        <v>30.8</v>
      </c>
      <c r="I81" s="36"/>
      <c r="J81" s="36">
        <f t="shared" si="5"/>
        <v>4.4996084756261466E-4</v>
      </c>
      <c r="K81" s="36">
        <f t="shared" si="6"/>
        <v>5997.5281371620913</v>
      </c>
      <c r="L81" s="36"/>
    </row>
    <row r="82" spans="2:12">
      <c r="B82" s="46" t="s">
        <v>88</v>
      </c>
      <c r="C82" s="46" t="s">
        <v>182</v>
      </c>
      <c r="D82" s="62" t="s">
        <v>183</v>
      </c>
      <c r="E82" s="47">
        <v>99</v>
      </c>
      <c r="F82" s="47">
        <v>0</v>
      </c>
      <c r="G82" s="46">
        <f t="shared" si="4"/>
        <v>99</v>
      </c>
      <c r="H82" s="32">
        <f t="shared" si="7"/>
        <v>39.6</v>
      </c>
      <c r="I82" s="46">
        <f>SUM(H82:H85)</f>
        <v>307.60000000000002</v>
      </c>
      <c r="J82" s="46">
        <f t="shared" si="5"/>
        <v>5.7852108972336169E-4</v>
      </c>
      <c r="K82" s="46">
        <f t="shared" si="6"/>
        <v>7711.1076049226876</v>
      </c>
      <c r="L82" s="46">
        <f>SUM(K82:K85)</f>
        <v>52731.513621542021</v>
      </c>
    </row>
    <row r="83" spans="2:12">
      <c r="B83" s="46" t="s">
        <v>88</v>
      </c>
      <c r="C83" s="46" t="s">
        <v>182</v>
      </c>
      <c r="D83" s="62" t="s">
        <v>184</v>
      </c>
      <c r="E83" s="47">
        <v>504</v>
      </c>
      <c r="F83" s="47">
        <v>92</v>
      </c>
      <c r="G83" s="46">
        <f t="shared" si="4"/>
        <v>596</v>
      </c>
      <c r="H83" s="32">
        <f t="shared" si="7"/>
        <v>238.4</v>
      </c>
      <c r="I83" s="46"/>
      <c r="J83" s="46">
        <f t="shared" si="5"/>
        <v>2.9451982749552959E-3</v>
      </c>
      <c r="K83" s="46">
        <f t="shared" si="6"/>
        <v>39256.547806879142</v>
      </c>
      <c r="L83" s="46"/>
    </row>
    <row r="84" spans="2:12">
      <c r="B84" s="46" t="s">
        <v>88</v>
      </c>
      <c r="C84" s="46" t="s">
        <v>182</v>
      </c>
      <c r="D84" s="62" t="s">
        <v>185</v>
      </c>
      <c r="E84" s="47">
        <v>35</v>
      </c>
      <c r="F84" s="47">
        <v>0</v>
      </c>
      <c r="G84" s="46">
        <f t="shared" si="4"/>
        <v>35</v>
      </c>
      <c r="H84" s="32">
        <f t="shared" si="7"/>
        <v>14</v>
      </c>
      <c r="I84" s="46"/>
      <c r="J84" s="46">
        <f t="shared" si="5"/>
        <v>2.0452765798300668E-4</v>
      </c>
      <c r="K84" s="46">
        <f t="shared" si="6"/>
        <v>2726.149153255496</v>
      </c>
      <c r="L84" s="46"/>
    </row>
    <row r="85" spans="2:12">
      <c r="B85" s="46" t="s">
        <v>88</v>
      </c>
      <c r="C85" s="46" t="s">
        <v>182</v>
      </c>
      <c r="D85" s="62" t="s">
        <v>186</v>
      </c>
      <c r="E85" s="47">
        <v>39</v>
      </c>
      <c r="F85" s="47">
        <v>0</v>
      </c>
      <c r="G85" s="46">
        <f t="shared" si="4"/>
        <v>39</v>
      </c>
      <c r="H85" s="32">
        <f t="shared" si="7"/>
        <v>15.600000000000001</v>
      </c>
      <c r="I85" s="46"/>
      <c r="J85" s="46">
        <f t="shared" si="5"/>
        <v>2.2790224746677885E-4</v>
      </c>
      <c r="K85" s="46">
        <f t="shared" si="6"/>
        <v>3037.7090564846953</v>
      </c>
      <c r="L85" s="46"/>
    </row>
    <row r="86" spans="2:12">
      <c r="B86" s="48" t="s">
        <v>88</v>
      </c>
      <c r="C86" s="48" t="s">
        <v>187</v>
      </c>
      <c r="D86" s="63" t="s">
        <v>188</v>
      </c>
      <c r="E86" s="49">
        <v>89</v>
      </c>
      <c r="F86" s="49">
        <v>0</v>
      </c>
      <c r="G86" s="48">
        <f t="shared" si="4"/>
        <v>89</v>
      </c>
      <c r="H86" s="32">
        <f t="shared" si="7"/>
        <v>35.6</v>
      </c>
      <c r="I86" s="48">
        <f>SUM(H86:H89)</f>
        <v>119.60000000000002</v>
      </c>
      <c r="J86" s="48">
        <f t="shared" si="5"/>
        <v>5.2008461601393125E-4</v>
      </c>
      <c r="K86" s="48">
        <f t="shared" si="6"/>
        <v>6932.2078468496893</v>
      </c>
      <c r="L86" s="48">
        <f>SUM(K86:K89)</f>
        <v>23289.102766382664</v>
      </c>
    </row>
    <row r="87" spans="2:12">
      <c r="B87" s="48" t="s">
        <v>88</v>
      </c>
      <c r="C87" s="48" t="s">
        <v>187</v>
      </c>
      <c r="D87" s="63" t="s">
        <v>189</v>
      </c>
      <c r="E87" s="49">
        <v>49</v>
      </c>
      <c r="F87" s="49">
        <v>0</v>
      </c>
      <c r="G87" s="48">
        <f t="shared" si="4"/>
        <v>49</v>
      </c>
      <c r="H87" s="32">
        <f t="shared" si="7"/>
        <v>19.600000000000001</v>
      </c>
      <c r="I87" s="48"/>
      <c r="J87" s="48">
        <f t="shared" si="5"/>
        <v>2.8633872117620932E-4</v>
      </c>
      <c r="K87" s="48">
        <f t="shared" si="6"/>
        <v>3816.6088145576941</v>
      </c>
      <c r="L87" s="48"/>
    </row>
    <row r="88" spans="2:12">
      <c r="B88" s="48" t="s">
        <v>88</v>
      </c>
      <c r="C88" s="48" t="s">
        <v>187</v>
      </c>
      <c r="D88" s="63" t="s">
        <v>190</v>
      </c>
      <c r="E88" s="49">
        <v>79</v>
      </c>
      <c r="F88" s="49">
        <v>0</v>
      </c>
      <c r="G88" s="48">
        <f t="shared" si="4"/>
        <v>79</v>
      </c>
      <c r="H88" s="32">
        <f t="shared" si="7"/>
        <v>31.6</v>
      </c>
      <c r="I88" s="48"/>
      <c r="J88" s="48">
        <f t="shared" si="5"/>
        <v>4.6164814230450075E-4</v>
      </c>
      <c r="K88" s="48">
        <f t="shared" si="6"/>
        <v>6153.308088776691</v>
      </c>
      <c r="L88" s="48"/>
    </row>
    <row r="89" spans="2:12">
      <c r="B89" s="48" t="s">
        <v>88</v>
      </c>
      <c r="C89" s="48" t="s">
        <v>187</v>
      </c>
      <c r="D89" s="63" t="s">
        <v>191</v>
      </c>
      <c r="E89" s="49">
        <v>82</v>
      </c>
      <c r="F89" s="49">
        <v>0</v>
      </c>
      <c r="G89" s="48">
        <f t="shared" si="4"/>
        <v>82</v>
      </c>
      <c r="H89" s="32">
        <f t="shared" si="7"/>
        <v>32.800000000000004</v>
      </c>
      <c r="I89" s="48"/>
      <c r="J89" s="48">
        <f t="shared" si="5"/>
        <v>4.7917908441732994E-4</v>
      </c>
      <c r="K89" s="48">
        <f t="shared" si="6"/>
        <v>6386.9780161985909</v>
      </c>
      <c r="L89" s="48"/>
    </row>
    <row r="90" spans="2:12">
      <c r="B90" s="42" t="s">
        <v>88</v>
      </c>
      <c r="C90" s="42" t="s">
        <v>192</v>
      </c>
      <c r="D90" s="60" t="s">
        <v>193</v>
      </c>
      <c r="E90" s="43">
        <v>344</v>
      </c>
      <c r="F90" s="43">
        <v>0</v>
      </c>
      <c r="G90" s="42">
        <f t="shared" si="4"/>
        <v>344</v>
      </c>
      <c r="H90" s="32">
        <f t="shared" si="7"/>
        <v>137.6</v>
      </c>
      <c r="I90" s="42">
        <f>H90</f>
        <v>137.6</v>
      </c>
      <c r="J90" s="42">
        <f t="shared" si="5"/>
        <v>2.0102146956044085E-3</v>
      </c>
      <c r="K90" s="42">
        <f t="shared" si="6"/>
        <v>26794.151677711161</v>
      </c>
      <c r="L90" s="42">
        <f>K90</f>
        <v>26794.151677711161</v>
      </c>
    </row>
    <row r="91" spans="2:12">
      <c r="B91" s="44" t="s">
        <v>88</v>
      </c>
      <c r="C91" s="44" t="s">
        <v>194</v>
      </c>
      <c r="D91" s="61" t="s">
        <v>195</v>
      </c>
      <c r="E91" s="45">
        <v>51</v>
      </c>
      <c r="F91" s="45">
        <v>0</v>
      </c>
      <c r="G91" s="44">
        <f t="shared" si="4"/>
        <v>51</v>
      </c>
      <c r="H91" s="32">
        <f t="shared" si="7"/>
        <v>20.400000000000002</v>
      </c>
      <c r="I91" s="44">
        <f>SUM(H91:H92)</f>
        <v>130</v>
      </c>
      <c r="J91" s="44">
        <f t="shared" si="5"/>
        <v>2.9802601591809546E-4</v>
      </c>
      <c r="K91" s="44">
        <f t="shared" si="6"/>
        <v>3972.3887661722943</v>
      </c>
      <c r="L91" s="44">
        <f>SUM(K91:K92)</f>
        <v>21419.743347007468</v>
      </c>
    </row>
    <row r="92" spans="2:12">
      <c r="B92" s="44" t="s">
        <v>88</v>
      </c>
      <c r="C92" s="44" t="s">
        <v>194</v>
      </c>
      <c r="D92" s="61" t="s">
        <v>196</v>
      </c>
      <c r="E92" s="45">
        <v>224</v>
      </c>
      <c r="F92" s="45">
        <v>50</v>
      </c>
      <c r="G92" s="44">
        <f t="shared" si="4"/>
        <v>274</v>
      </c>
      <c r="H92" s="32">
        <f t="shared" si="7"/>
        <v>109.60000000000001</v>
      </c>
      <c r="I92" s="44"/>
      <c r="J92" s="44">
        <f t="shared" si="5"/>
        <v>1.3089770110912427E-3</v>
      </c>
      <c r="K92" s="44">
        <f t="shared" si="6"/>
        <v>17447.354580835174</v>
      </c>
      <c r="L92" s="44"/>
    </row>
    <row r="93" spans="2:12">
      <c r="B93" s="32" t="s">
        <v>85</v>
      </c>
      <c r="C93" s="32" t="s">
        <v>197</v>
      </c>
      <c r="D93" s="55" t="s">
        <v>198</v>
      </c>
      <c r="E93" s="33">
        <v>39</v>
      </c>
      <c r="F93" s="33">
        <v>0</v>
      </c>
      <c r="G93" s="32">
        <f t="shared" si="4"/>
        <v>39</v>
      </c>
      <c r="H93" s="32">
        <f t="shared" si="7"/>
        <v>15.600000000000001</v>
      </c>
      <c r="I93" s="32">
        <f>SUM(H93:H102)</f>
        <v>1011.5999999999999</v>
      </c>
      <c r="J93" s="32">
        <f t="shared" si="5"/>
        <v>2.2790224746677885E-4</v>
      </c>
      <c r="K93" s="32">
        <f t="shared" si="6"/>
        <v>3037.7090564846953</v>
      </c>
      <c r="L93" s="32">
        <f>SUM(K93:K102)</f>
        <v>150639.21321131798</v>
      </c>
    </row>
    <row r="94" spans="2:12">
      <c r="B94" s="32" t="s">
        <v>88</v>
      </c>
      <c r="C94" s="32" t="s">
        <v>197</v>
      </c>
      <c r="D94" s="55" t="s">
        <v>199</v>
      </c>
      <c r="E94" s="33">
        <v>347</v>
      </c>
      <c r="F94" s="33">
        <v>0</v>
      </c>
      <c r="G94" s="32">
        <f t="shared" si="4"/>
        <v>347</v>
      </c>
      <c r="H94" s="32">
        <f t="shared" si="7"/>
        <v>138.80000000000001</v>
      </c>
      <c r="I94" s="32"/>
      <c r="J94" s="32">
        <f t="shared" si="5"/>
        <v>2.0277456377172376E-3</v>
      </c>
      <c r="K94" s="32">
        <f t="shared" si="6"/>
        <v>27027.82160513306</v>
      </c>
      <c r="L94" s="32"/>
    </row>
    <row r="95" spans="2:12">
      <c r="B95" s="32" t="s">
        <v>88</v>
      </c>
      <c r="C95" s="32" t="s">
        <v>197</v>
      </c>
      <c r="D95" s="55" t="s">
        <v>200</v>
      </c>
      <c r="E95" s="33">
        <v>395</v>
      </c>
      <c r="F95" s="33">
        <v>0</v>
      </c>
      <c r="G95" s="32">
        <f t="shared" si="4"/>
        <v>395</v>
      </c>
      <c r="H95" s="32">
        <f t="shared" si="7"/>
        <v>158</v>
      </c>
      <c r="I95" s="32"/>
      <c r="J95" s="32">
        <f t="shared" si="5"/>
        <v>2.3082407115225037E-3</v>
      </c>
      <c r="K95" s="32">
        <f t="shared" si="6"/>
        <v>30766.540443883452</v>
      </c>
      <c r="L95" s="32"/>
    </row>
    <row r="96" spans="2:12">
      <c r="B96" s="32" t="s">
        <v>88</v>
      </c>
      <c r="C96" s="32" t="s">
        <v>197</v>
      </c>
      <c r="D96" s="55" t="s">
        <v>201</v>
      </c>
      <c r="E96" s="33">
        <v>241</v>
      </c>
      <c r="F96" s="33">
        <v>0</v>
      </c>
      <c r="G96" s="32">
        <f t="shared" si="4"/>
        <v>241</v>
      </c>
      <c r="H96" s="32">
        <f t="shared" si="7"/>
        <v>96.4</v>
      </c>
      <c r="I96" s="32"/>
      <c r="J96" s="32">
        <f t="shared" si="5"/>
        <v>1.4083190163972745E-3</v>
      </c>
      <c r="K96" s="32">
        <f t="shared" si="6"/>
        <v>18771.484169559273</v>
      </c>
      <c r="L96" s="32"/>
    </row>
    <row r="97" spans="2:12">
      <c r="B97" s="32" t="s">
        <v>88</v>
      </c>
      <c r="C97" s="32" t="s">
        <v>197</v>
      </c>
      <c r="D97" s="55" t="s">
        <v>202</v>
      </c>
      <c r="E97" s="33">
        <v>525</v>
      </c>
      <c r="F97" s="33">
        <v>220</v>
      </c>
      <c r="G97" s="32">
        <f t="shared" si="4"/>
        <v>745</v>
      </c>
      <c r="H97" s="32">
        <f t="shared" si="7"/>
        <v>298</v>
      </c>
      <c r="I97" s="32"/>
      <c r="J97" s="32">
        <f t="shared" si="5"/>
        <v>3.0679148697451003E-3</v>
      </c>
      <c r="K97" s="32">
        <f t="shared" si="6"/>
        <v>40892.237298832442</v>
      </c>
      <c r="L97" s="32"/>
    </row>
    <row r="98" spans="2:12">
      <c r="B98" s="32" t="s">
        <v>88</v>
      </c>
      <c r="C98" s="32" t="s">
        <v>197</v>
      </c>
      <c r="D98" s="55" t="s">
        <v>203</v>
      </c>
      <c r="E98" s="33">
        <v>144</v>
      </c>
      <c r="F98" s="33">
        <v>227</v>
      </c>
      <c r="G98" s="32">
        <f t="shared" si="4"/>
        <v>371</v>
      </c>
      <c r="H98" s="32">
        <f t="shared" si="7"/>
        <v>148.4</v>
      </c>
      <c r="I98" s="32"/>
      <c r="J98" s="32">
        <f t="shared" si="5"/>
        <v>8.4148522141579889E-4</v>
      </c>
      <c r="K98" s="32">
        <f t="shared" si="6"/>
        <v>11216.156516251183</v>
      </c>
      <c r="L98" s="32"/>
    </row>
    <row r="99" spans="2:12">
      <c r="B99" s="32" t="s">
        <v>88</v>
      </c>
      <c r="C99" s="32" t="s">
        <v>197</v>
      </c>
      <c r="D99" s="55" t="s">
        <v>204</v>
      </c>
      <c r="E99" s="33">
        <v>86</v>
      </c>
      <c r="F99" s="33">
        <v>132</v>
      </c>
      <c r="G99" s="32">
        <f t="shared" si="4"/>
        <v>218</v>
      </c>
      <c r="H99" s="32">
        <f t="shared" si="7"/>
        <v>87.2</v>
      </c>
      <c r="I99" s="32"/>
      <c r="J99" s="32">
        <f t="shared" si="5"/>
        <v>5.0255367390110212E-4</v>
      </c>
      <c r="K99" s="32">
        <f t="shared" si="6"/>
        <v>6698.5379194277903</v>
      </c>
      <c r="L99" s="32"/>
    </row>
    <row r="100" spans="2:12">
      <c r="B100" s="32" t="s">
        <v>88</v>
      </c>
      <c r="C100" s="32" t="s">
        <v>197</v>
      </c>
      <c r="D100" s="55" t="s">
        <v>205</v>
      </c>
      <c r="E100" s="33">
        <v>69</v>
      </c>
      <c r="F100" s="33">
        <v>0</v>
      </c>
      <c r="G100" s="32">
        <f t="shared" si="4"/>
        <v>69</v>
      </c>
      <c r="H100" s="32">
        <f t="shared" si="7"/>
        <v>27.6</v>
      </c>
      <c r="I100" s="32"/>
      <c r="J100" s="32">
        <f t="shared" si="5"/>
        <v>4.0321166859507031E-4</v>
      </c>
      <c r="K100" s="32">
        <f t="shared" si="6"/>
        <v>5374.4083307036926</v>
      </c>
      <c r="L100" s="32"/>
    </row>
    <row r="101" spans="2:12">
      <c r="B101" s="32" t="s">
        <v>88</v>
      </c>
      <c r="C101" s="32" t="s">
        <v>197</v>
      </c>
      <c r="D101" s="55" t="s">
        <v>206</v>
      </c>
      <c r="E101" s="33">
        <v>67</v>
      </c>
      <c r="F101" s="33">
        <v>0</v>
      </c>
      <c r="G101" s="32">
        <f t="shared" si="4"/>
        <v>67</v>
      </c>
      <c r="H101" s="32">
        <f t="shared" si="7"/>
        <v>26.8</v>
      </c>
      <c r="I101" s="32"/>
      <c r="J101" s="32">
        <f t="shared" si="5"/>
        <v>3.9152437385318422E-4</v>
      </c>
      <c r="K101" s="32">
        <f t="shared" si="6"/>
        <v>5218.628379089093</v>
      </c>
      <c r="L101" s="32"/>
    </row>
    <row r="102" spans="2:12">
      <c r="B102" s="32" t="s">
        <v>207</v>
      </c>
      <c r="C102" s="32" t="s">
        <v>197</v>
      </c>
      <c r="D102" s="55" t="s">
        <v>208</v>
      </c>
      <c r="E102" s="33">
        <v>21</v>
      </c>
      <c r="F102" s="33">
        <v>16</v>
      </c>
      <c r="G102" s="32">
        <f t="shared" si="4"/>
        <v>37</v>
      </c>
      <c r="H102" s="32">
        <f t="shared" si="7"/>
        <v>14.8</v>
      </c>
      <c r="I102" s="32"/>
      <c r="J102" s="32">
        <f t="shared" si="5"/>
        <v>1.2271659478980401E-4</v>
      </c>
      <c r="K102" s="32">
        <f t="shared" si="6"/>
        <v>1635.6894919532976</v>
      </c>
      <c r="L102" s="32"/>
    </row>
    <row r="103" spans="2:12">
      <c r="B103" s="34" t="s">
        <v>88</v>
      </c>
      <c r="C103" s="34" t="s">
        <v>209</v>
      </c>
      <c r="D103" s="56" t="s">
        <v>210</v>
      </c>
      <c r="E103" s="35">
        <v>94</v>
      </c>
      <c r="F103" s="35">
        <v>34</v>
      </c>
      <c r="G103" s="34">
        <f t="shared" si="4"/>
        <v>128</v>
      </c>
      <c r="H103" s="32">
        <f t="shared" si="7"/>
        <v>51.2</v>
      </c>
      <c r="I103" s="34">
        <f>SUM(H103:H104)</f>
        <v>75.600000000000009</v>
      </c>
      <c r="J103" s="34">
        <f t="shared" si="5"/>
        <v>5.4930285286864647E-4</v>
      </c>
      <c r="K103" s="34">
        <f t="shared" si="6"/>
        <v>7321.6577258861889</v>
      </c>
      <c r="L103" s="34">
        <f>SUM(K103:K104)</f>
        <v>12072.946250131481</v>
      </c>
    </row>
    <row r="104" spans="2:12">
      <c r="B104" s="34" t="s">
        <v>88</v>
      </c>
      <c r="C104" s="34" t="s">
        <v>209</v>
      </c>
      <c r="D104" s="56" t="s">
        <v>211</v>
      </c>
      <c r="E104" s="35">
        <v>61</v>
      </c>
      <c r="F104" s="35">
        <v>0</v>
      </c>
      <c r="G104" s="34">
        <f t="shared" si="4"/>
        <v>61</v>
      </c>
      <c r="H104" s="32">
        <f t="shared" si="7"/>
        <v>24.400000000000002</v>
      </c>
      <c r="I104" s="34"/>
      <c r="J104" s="34">
        <f t="shared" si="5"/>
        <v>3.564624896275259E-4</v>
      </c>
      <c r="K104" s="34">
        <f t="shared" si="6"/>
        <v>4751.288524245293</v>
      </c>
      <c r="L104" s="34"/>
    </row>
    <row r="105" spans="2:12">
      <c r="B105" s="36" t="s">
        <v>88</v>
      </c>
      <c r="C105" s="36" t="s">
        <v>212</v>
      </c>
      <c r="D105" s="57" t="s">
        <v>213</v>
      </c>
      <c r="E105" s="37">
        <v>63</v>
      </c>
      <c r="F105" s="37">
        <v>0</v>
      </c>
      <c r="G105" s="36">
        <f t="shared" si="4"/>
        <v>63</v>
      </c>
      <c r="H105" s="32">
        <f t="shared" si="7"/>
        <v>25.200000000000003</v>
      </c>
      <c r="I105" s="36">
        <f>SUM(H105:H111)</f>
        <v>287.60000000000002</v>
      </c>
      <c r="J105" s="36">
        <f t="shared" si="5"/>
        <v>3.6814978436941199E-4</v>
      </c>
      <c r="K105" s="36">
        <f t="shared" si="6"/>
        <v>4907.0684758598927</v>
      </c>
      <c r="L105" s="36">
        <f>SUM(K105:K111)</f>
        <v>44864.626065004733</v>
      </c>
    </row>
    <row r="106" spans="2:12">
      <c r="B106" s="36" t="s">
        <v>88</v>
      </c>
      <c r="C106" s="36" t="s">
        <v>212</v>
      </c>
      <c r="D106" s="57" t="s">
        <v>214</v>
      </c>
      <c r="E106" s="37">
        <v>38</v>
      </c>
      <c r="F106" s="37">
        <v>0</v>
      </c>
      <c r="G106" s="36">
        <f t="shared" si="4"/>
        <v>38</v>
      </c>
      <c r="H106" s="32">
        <f t="shared" si="7"/>
        <v>15.200000000000001</v>
      </c>
      <c r="I106" s="36"/>
      <c r="J106" s="36">
        <f t="shared" si="5"/>
        <v>2.2205860009583581E-4</v>
      </c>
      <c r="K106" s="36">
        <f t="shared" si="6"/>
        <v>2959.8190806773955</v>
      </c>
      <c r="L106" s="36"/>
    </row>
    <row r="107" spans="2:12">
      <c r="B107" s="36" t="s">
        <v>88</v>
      </c>
      <c r="C107" s="36" t="s">
        <v>212</v>
      </c>
      <c r="D107" s="57" t="s">
        <v>215</v>
      </c>
      <c r="E107" s="37">
        <v>35</v>
      </c>
      <c r="F107" s="37">
        <v>0</v>
      </c>
      <c r="G107" s="36">
        <f t="shared" si="4"/>
        <v>35</v>
      </c>
      <c r="H107" s="32">
        <f t="shared" si="7"/>
        <v>14</v>
      </c>
      <c r="I107" s="36"/>
      <c r="J107" s="36">
        <f t="shared" si="5"/>
        <v>2.0452765798300668E-4</v>
      </c>
      <c r="K107" s="36">
        <f t="shared" si="6"/>
        <v>2726.149153255496</v>
      </c>
      <c r="L107" s="36"/>
    </row>
    <row r="108" spans="2:12">
      <c r="B108" s="36" t="s">
        <v>88</v>
      </c>
      <c r="C108" s="36" t="s">
        <v>212</v>
      </c>
      <c r="D108" s="57" t="s">
        <v>216</v>
      </c>
      <c r="E108" s="37">
        <v>284</v>
      </c>
      <c r="F108" s="37">
        <v>106</v>
      </c>
      <c r="G108" s="36">
        <f t="shared" si="4"/>
        <v>390</v>
      </c>
      <c r="H108" s="32">
        <f t="shared" si="7"/>
        <v>156</v>
      </c>
      <c r="I108" s="36"/>
      <c r="J108" s="36">
        <f t="shared" si="5"/>
        <v>1.6595958533478256E-3</v>
      </c>
      <c r="K108" s="36">
        <f t="shared" si="6"/>
        <v>22120.753129273169</v>
      </c>
      <c r="L108" s="36"/>
    </row>
    <row r="109" spans="2:12">
      <c r="B109" s="36" t="s">
        <v>88</v>
      </c>
      <c r="C109" s="36" t="s">
        <v>212</v>
      </c>
      <c r="D109" s="57" t="s">
        <v>217</v>
      </c>
      <c r="E109" s="37">
        <v>114</v>
      </c>
      <c r="F109" s="37">
        <v>37</v>
      </c>
      <c r="G109" s="36">
        <f t="shared" si="4"/>
        <v>151</v>
      </c>
      <c r="H109" s="32">
        <f t="shared" si="7"/>
        <v>60.400000000000006</v>
      </c>
      <c r="I109" s="36"/>
      <c r="J109" s="36">
        <f t="shared" si="5"/>
        <v>6.6617580028750746E-4</v>
      </c>
      <c r="K109" s="36">
        <f t="shared" si="6"/>
        <v>8879.4572420321874</v>
      </c>
      <c r="L109" s="36"/>
    </row>
    <row r="110" spans="2:12">
      <c r="B110" s="36" t="s">
        <v>88</v>
      </c>
      <c r="C110" s="36" t="s">
        <v>212</v>
      </c>
      <c r="D110" s="57" t="s">
        <v>218</v>
      </c>
      <c r="E110" s="37">
        <v>12</v>
      </c>
      <c r="F110" s="37">
        <v>0</v>
      </c>
      <c r="G110" s="36">
        <f t="shared" si="4"/>
        <v>12</v>
      </c>
      <c r="H110" s="32">
        <f t="shared" si="7"/>
        <v>4.8000000000000007</v>
      </c>
      <c r="I110" s="36"/>
      <c r="J110" s="36">
        <f t="shared" si="5"/>
        <v>7.0123768451316569E-5</v>
      </c>
      <c r="K110" s="36">
        <f t="shared" si="6"/>
        <v>934.67970968759857</v>
      </c>
      <c r="L110" s="36"/>
    </row>
    <row r="111" spans="2:12">
      <c r="B111" s="36" t="s">
        <v>88</v>
      </c>
      <c r="C111" s="36" t="s">
        <v>212</v>
      </c>
      <c r="D111" s="57" t="s">
        <v>219</v>
      </c>
      <c r="E111" s="37">
        <v>30</v>
      </c>
      <c r="F111" s="37">
        <v>0</v>
      </c>
      <c r="G111" s="36">
        <f t="shared" si="4"/>
        <v>30</v>
      </c>
      <c r="H111" s="32">
        <f t="shared" si="7"/>
        <v>12</v>
      </c>
      <c r="I111" s="36"/>
      <c r="J111" s="36">
        <f t="shared" si="5"/>
        <v>1.7530942112829143E-4</v>
      </c>
      <c r="K111" s="36">
        <f t="shared" si="6"/>
        <v>2336.6992742189964</v>
      </c>
      <c r="L111" s="36"/>
    </row>
    <row r="112" spans="2:12">
      <c r="B112" s="46" t="s">
        <v>88</v>
      </c>
      <c r="C112" s="46" t="s">
        <v>220</v>
      </c>
      <c r="D112" s="62" t="s">
        <v>221</v>
      </c>
      <c r="E112" s="47">
        <v>585</v>
      </c>
      <c r="F112" s="47">
        <v>133</v>
      </c>
      <c r="G112" s="46">
        <f t="shared" si="4"/>
        <v>718</v>
      </c>
      <c r="H112" s="32">
        <f t="shared" si="7"/>
        <v>287.2</v>
      </c>
      <c r="I112" s="46">
        <f>SUM(H112:H127)</f>
        <v>3611.2</v>
      </c>
      <c r="J112" s="46">
        <f t="shared" si="5"/>
        <v>3.4185337120016829E-3</v>
      </c>
      <c r="K112" s="46">
        <f t="shared" si="6"/>
        <v>45565.635847270431</v>
      </c>
      <c r="L112" s="46">
        <f>SUM(K112:K127)</f>
        <v>559405.80624802783</v>
      </c>
    </row>
    <row r="113" spans="2:12">
      <c r="B113" s="46" t="s">
        <v>88</v>
      </c>
      <c r="C113" s="46" t="s">
        <v>220</v>
      </c>
      <c r="D113" s="62" t="s">
        <v>222</v>
      </c>
      <c r="E113" s="47">
        <v>240</v>
      </c>
      <c r="F113" s="47">
        <v>0</v>
      </c>
      <c r="G113" s="46">
        <f t="shared" si="4"/>
        <v>240</v>
      </c>
      <c r="H113" s="32">
        <f t="shared" si="7"/>
        <v>96</v>
      </c>
      <c r="I113" s="46"/>
      <c r="J113" s="46">
        <f t="shared" si="5"/>
        <v>1.4024753690263314E-3</v>
      </c>
      <c r="K113" s="46">
        <f t="shared" si="6"/>
        <v>18693.594193751971</v>
      </c>
      <c r="L113" s="46"/>
    </row>
    <row r="114" spans="2:12">
      <c r="B114" s="46" t="s">
        <v>88</v>
      </c>
      <c r="C114" s="46" t="s">
        <v>220</v>
      </c>
      <c r="D114" s="62" t="s">
        <v>223</v>
      </c>
      <c r="E114" s="47">
        <v>397</v>
      </c>
      <c r="F114" s="47">
        <v>159</v>
      </c>
      <c r="G114" s="46">
        <f t="shared" si="4"/>
        <v>556</v>
      </c>
      <c r="H114" s="32">
        <f t="shared" si="7"/>
        <v>222.4</v>
      </c>
      <c r="I114" s="46"/>
      <c r="J114" s="46">
        <f t="shared" si="5"/>
        <v>2.3199280062643898E-3</v>
      </c>
      <c r="K114" s="46">
        <f t="shared" si="6"/>
        <v>30922.320395498053</v>
      </c>
      <c r="L114" s="46"/>
    </row>
    <row r="115" spans="2:12">
      <c r="B115" s="46" t="s">
        <v>88</v>
      </c>
      <c r="C115" s="46" t="s">
        <v>220</v>
      </c>
      <c r="D115" s="62" t="s">
        <v>224</v>
      </c>
      <c r="E115" s="47">
        <v>639</v>
      </c>
      <c r="F115" s="47">
        <v>110</v>
      </c>
      <c r="G115" s="46">
        <f t="shared" si="4"/>
        <v>749</v>
      </c>
      <c r="H115" s="32">
        <f t="shared" si="7"/>
        <v>299.60000000000002</v>
      </c>
      <c r="I115" s="46"/>
      <c r="J115" s="46">
        <f t="shared" si="5"/>
        <v>3.7340906700326078E-3</v>
      </c>
      <c r="K115" s="46">
        <f t="shared" si="6"/>
        <v>49771.694540864628</v>
      </c>
      <c r="L115" s="46"/>
    </row>
    <row r="116" spans="2:12">
      <c r="B116" s="46" t="s">
        <v>88</v>
      </c>
      <c r="C116" s="46" t="s">
        <v>220</v>
      </c>
      <c r="D116" s="62" t="s">
        <v>225</v>
      </c>
      <c r="E116" s="47">
        <v>575</v>
      </c>
      <c r="F116" s="47">
        <v>87</v>
      </c>
      <c r="G116" s="46">
        <f t="shared" si="4"/>
        <v>662</v>
      </c>
      <c r="H116" s="32">
        <f t="shared" si="7"/>
        <v>264.8</v>
      </c>
      <c r="I116" s="46"/>
      <c r="J116" s="46">
        <f t="shared" si="5"/>
        <v>3.3600972382922525E-3</v>
      </c>
      <c r="K116" s="46">
        <f t="shared" si="6"/>
        <v>44786.736089197431</v>
      </c>
      <c r="L116" s="46"/>
    </row>
    <row r="117" spans="2:12">
      <c r="B117" s="46" t="s">
        <v>88</v>
      </c>
      <c r="C117" s="46" t="s">
        <v>220</v>
      </c>
      <c r="D117" s="62" t="s">
        <v>226</v>
      </c>
      <c r="E117" s="47">
        <v>597</v>
      </c>
      <c r="F117" s="47">
        <v>84</v>
      </c>
      <c r="G117" s="46">
        <f t="shared" si="4"/>
        <v>681</v>
      </c>
      <c r="H117" s="32">
        <f t="shared" si="7"/>
        <v>272.40000000000003</v>
      </c>
      <c r="I117" s="46"/>
      <c r="J117" s="46">
        <f t="shared" si="5"/>
        <v>3.4886574804529995E-3</v>
      </c>
      <c r="K117" s="46">
        <f t="shared" si="6"/>
        <v>46500.315556958027</v>
      </c>
      <c r="L117" s="46"/>
    </row>
    <row r="118" spans="2:12">
      <c r="B118" s="46" t="s">
        <v>88</v>
      </c>
      <c r="C118" s="46" t="s">
        <v>220</v>
      </c>
      <c r="D118" s="62" t="s">
        <v>227</v>
      </c>
      <c r="E118" s="47">
        <v>277</v>
      </c>
      <c r="F118" s="47">
        <v>465</v>
      </c>
      <c r="G118" s="46">
        <f t="shared" si="4"/>
        <v>742</v>
      </c>
      <c r="H118" s="32">
        <f t="shared" si="7"/>
        <v>296.8</v>
      </c>
      <c r="I118" s="46"/>
      <c r="J118" s="46">
        <f t="shared" si="5"/>
        <v>1.6186903217512243E-3</v>
      </c>
      <c r="K118" s="46">
        <f t="shared" si="6"/>
        <v>21575.523298622069</v>
      </c>
      <c r="L118" s="46"/>
    </row>
    <row r="119" spans="2:12">
      <c r="B119" s="46" t="s">
        <v>88</v>
      </c>
      <c r="C119" s="46" t="s">
        <v>220</v>
      </c>
      <c r="D119" s="62" t="s">
        <v>228</v>
      </c>
      <c r="E119" s="47">
        <v>644</v>
      </c>
      <c r="F119" s="47">
        <v>157</v>
      </c>
      <c r="G119" s="46">
        <f t="shared" si="4"/>
        <v>801</v>
      </c>
      <c r="H119" s="32">
        <f t="shared" si="7"/>
        <v>320.40000000000003</v>
      </c>
      <c r="I119" s="46"/>
      <c r="J119" s="46">
        <f t="shared" si="5"/>
        <v>3.763308906887323E-3</v>
      </c>
      <c r="K119" s="46">
        <f t="shared" si="6"/>
        <v>50161.144419901131</v>
      </c>
      <c r="L119" s="46"/>
    </row>
    <row r="120" spans="2:12">
      <c r="B120" s="46" t="s">
        <v>88</v>
      </c>
      <c r="C120" s="46" t="s">
        <v>220</v>
      </c>
      <c r="D120" s="62" t="s">
        <v>229</v>
      </c>
      <c r="E120" s="47">
        <v>563</v>
      </c>
      <c r="F120" s="47">
        <v>91</v>
      </c>
      <c r="G120" s="46">
        <f t="shared" si="4"/>
        <v>654</v>
      </c>
      <c r="H120" s="32">
        <f t="shared" si="7"/>
        <v>261.60000000000002</v>
      </c>
      <c r="I120" s="46"/>
      <c r="J120" s="46">
        <f t="shared" si="5"/>
        <v>3.289973469840936E-3</v>
      </c>
      <c r="K120" s="46">
        <f t="shared" si="6"/>
        <v>43852.056379509835</v>
      </c>
      <c r="L120" s="46"/>
    </row>
    <row r="121" spans="2:12">
      <c r="B121" s="46" t="s">
        <v>88</v>
      </c>
      <c r="C121" s="46" t="s">
        <v>220</v>
      </c>
      <c r="D121" s="62" t="s">
        <v>230</v>
      </c>
      <c r="E121" s="47">
        <v>513</v>
      </c>
      <c r="F121" s="47">
        <v>77</v>
      </c>
      <c r="G121" s="46">
        <f t="shared" si="4"/>
        <v>590</v>
      </c>
      <c r="H121" s="32">
        <f t="shared" si="7"/>
        <v>236</v>
      </c>
      <c r="I121" s="46"/>
      <c r="J121" s="46">
        <f t="shared" si="5"/>
        <v>2.9977911012937833E-3</v>
      </c>
      <c r="K121" s="46">
        <f t="shared" si="6"/>
        <v>39957.557589144839</v>
      </c>
      <c r="L121" s="46"/>
    </row>
    <row r="122" spans="2:12">
      <c r="B122" s="46" t="s">
        <v>88</v>
      </c>
      <c r="C122" s="46" t="s">
        <v>220</v>
      </c>
      <c r="D122" s="62" t="s">
        <v>231</v>
      </c>
      <c r="E122" s="47">
        <v>557</v>
      </c>
      <c r="F122" s="47">
        <v>159</v>
      </c>
      <c r="G122" s="46">
        <f t="shared" si="4"/>
        <v>716</v>
      </c>
      <c r="H122" s="32">
        <f t="shared" si="7"/>
        <v>286.40000000000003</v>
      </c>
      <c r="I122" s="46"/>
      <c r="J122" s="46">
        <f t="shared" si="5"/>
        <v>3.2549115856152777E-3</v>
      </c>
      <c r="K122" s="46">
        <f t="shared" si="6"/>
        <v>43384.716524666037</v>
      </c>
      <c r="L122" s="46"/>
    </row>
    <row r="123" spans="2:12">
      <c r="B123" s="46" t="s">
        <v>88</v>
      </c>
      <c r="C123" s="46" t="s">
        <v>220</v>
      </c>
      <c r="D123" s="62" t="s">
        <v>232</v>
      </c>
      <c r="E123" s="47">
        <v>483</v>
      </c>
      <c r="F123" s="47">
        <v>0</v>
      </c>
      <c r="G123" s="46">
        <f t="shared" si="4"/>
        <v>483</v>
      </c>
      <c r="H123" s="32">
        <f t="shared" si="7"/>
        <v>193.20000000000002</v>
      </c>
      <c r="I123" s="46"/>
      <c r="J123" s="46">
        <f t="shared" si="5"/>
        <v>2.822481680165492E-3</v>
      </c>
      <c r="K123" s="46">
        <f t="shared" si="6"/>
        <v>37620.858314925841</v>
      </c>
      <c r="L123" s="46"/>
    </row>
    <row r="124" spans="2:12">
      <c r="B124" s="46" t="s">
        <v>88</v>
      </c>
      <c r="C124" s="46" t="s">
        <v>220</v>
      </c>
      <c r="D124" s="62" t="s">
        <v>233</v>
      </c>
      <c r="E124" s="47">
        <v>105</v>
      </c>
      <c r="F124" s="47">
        <v>196</v>
      </c>
      <c r="G124" s="46">
        <f t="shared" si="4"/>
        <v>301</v>
      </c>
      <c r="H124" s="32">
        <f t="shared" si="7"/>
        <v>120.4</v>
      </c>
      <c r="I124" s="46"/>
      <c r="J124" s="46">
        <f t="shared" si="5"/>
        <v>6.1358297394902006E-4</v>
      </c>
      <c r="K124" s="46">
        <f t="shared" si="6"/>
        <v>8178.4474597664885</v>
      </c>
      <c r="L124" s="46"/>
    </row>
    <row r="125" spans="2:12">
      <c r="B125" s="46" t="s">
        <v>88</v>
      </c>
      <c r="C125" s="46" t="s">
        <v>220</v>
      </c>
      <c r="D125" s="62" t="s">
        <v>234</v>
      </c>
      <c r="E125" s="47">
        <v>453</v>
      </c>
      <c r="F125" s="47">
        <v>0</v>
      </c>
      <c r="G125" s="46">
        <f t="shared" si="4"/>
        <v>453</v>
      </c>
      <c r="H125" s="32">
        <f t="shared" si="7"/>
        <v>181.20000000000002</v>
      </c>
      <c r="I125" s="46"/>
      <c r="J125" s="46">
        <f t="shared" si="5"/>
        <v>2.6471722590372007E-3</v>
      </c>
      <c r="K125" s="46">
        <f t="shared" si="6"/>
        <v>35284.159040706851</v>
      </c>
      <c r="L125" s="46"/>
    </row>
    <row r="126" spans="2:12">
      <c r="B126" s="46" t="s">
        <v>88</v>
      </c>
      <c r="C126" s="46" t="s">
        <v>220</v>
      </c>
      <c r="D126" s="62" t="s">
        <v>235</v>
      </c>
      <c r="E126" s="47">
        <v>269</v>
      </c>
      <c r="F126" s="47">
        <v>61</v>
      </c>
      <c r="G126" s="46">
        <f t="shared" si="4"/>
        <v>330</v>
      </c>
      <c r="H126" s="32">
        <f t="shared" si="7"/>
        <v>132</v>
      </c>
      <c r="I126" s="46"/>
      <c r="J126" s="46">
        <f t="shared" si="5"/>
        <v>1.5719411427836799E-3</v>
      </c>
      <c r="K126" s="46">
        <f t="shared" si="6"/>
        <v>20952.40349216367</v>
      </c>
      <c r="L126" s="46"/>
    </row>
    <row r="127" spans="2:12">
      <c r="B127" s="46" t="s">
        <v>88</v>
      </c>
      <c r="C127" s="46" t="s">
        <v>220</v>
      </c>
      <c r="D127" s="62" t="s">
        <v>236</v>
      </c>
      <c r="E127" s="47">
        <v>285</v>
      </c>
      <c r="F127" s="47">
        <v>67</v>
      </c>
      <c r="G127" s="46">
        <f t="shared" si="4"/>
        <v>352</v>
      </c>
      <c r="H127" s="32">
        <f t="shared" si="7"/>
        <v>140.80000000000001</v>
      </c>
      <c r="I127" s="46"/>
      <c r="J127" s="46">
        <f t="shared" si="5"/>
        <v>1.6654395007187686E-3</v>
      </c>
      <c r="K127" s="46">
        <f t="shared" si="6"/>
        <v>22198.643105080468</v>
      </c>
      <c r="L127" s="46"/>
    </row>
    <row r="128" spans="2:12">
      <c r="B128" s="48" t="s">
        <v>88</v>
      </c>
      <c r="C128" s="48" t="s">
        <v>237</v>
      </c>
      <c r="D128" s="63" t="s">
        <v>238</v>
      </c>
      <c r="E128" s="49">
        <v>68</v>
      </c>
      <c r="F128" s="49">
        <v>0</v>
      </c>
      <c r="G128" s="48">
        <f t="shared" si="4"/>
        <v>68</v>
      </c>
      <c r="H128" s="32">
        <f t="shared" si="7"/>
        <v>27.200000000000003</v>
      </c>
      <c r="I128" s="48">
        <f>SUM(H128:H141)</f>
        <v>578.00000000000011</v>
      </c>
      <c r="J128" s="48">
        <f t="shared" si="5"/>
        <v>3.9736802122412727E-4</v>
      </c>
      <c r="K128" s="48">
        <f t="shared" si="6"/>
        <v>5296.5183548963923</v>
      </c>
      <c r="L128" s="48">
        <f>SUM(K128:K141)</f>
        <v>92533.291259072255</v>
      </c>
    </row>
    <row r="129" spans="2:12">
      <c r="B129" s="48" t="s">
        <v>88</v>
      </c>
      <c r="C129" s="48" t="s">
        <v>237</v>
      </c>
      <c r="D129" s="63" t="s">
        <v>239</v>
      </c>
      <c r="E129" s="49">
        <v>64</v>
      </c>
      <c r="F129" s="49">
        <v>0</v>
      </c>
      <c r="G129" s="48">
        <f t="shared" si="4"/>
        <v>64</v>
      </c>
      <c r="H129" s="32">
        <f t="shared" si="7"/>
        <v>25.6</v>
      </c>
      <c r="I129" s="48"/>
      <c r="J129" s="48">
        <f t="shared" si="5"/>
        <v>3.7399343174035504E-4</v>
      </c>
      <c r="K129" s="48">
        <f t="shared" si="6"/>
        <v>4984.9584516671921</v>
      </c>
      <c r="L129" s="48"/>
    </row>
    <row r="130" spans="2:12">
      <c r="B130" s="48" t="s">
        <v>88</v>
      </c>
      <c r="C130" s="48" t="s">
        <v>237</v>
      </c>
      <c r="D130" s="63" t="s">
        <v>240</v>
      </c>
      <c r="E130" s="49">
        <v>72</v>
      </c>
      <c r="F130" s="49">
        <v>0</v>
      </c>
      <c r="G130" s="48">
        <f t="shared" si="4"/>
        <v>72</v>
      </c>
      <c r="H130" s="32">
        <f t="shared" si="7"/>
        <v>28.8</v>
      </c>
      <c r="I130" s="48"/>
      <c r="J130" s="48">
        <f t="shared" si="5"/>
        <v>4.2074261070789944E-4</v>
      </c>
      <c r="K130" s="48">
        <f t="shared" si="6"/>
        <v>5608.0782581255917</v>
      </c>
      <c r="L130" s="48"/>
    </row>
    <row r="131" spans="2:12">
      <c r="B131" s="48" t="s">
        <v>88</v>
      </c>
      <c r="C131" s="48" t="s">
        <v>237</v>
      </c>
      <c r="D131" s="63" t="s">
        <v>241</v>
      </c>
      <c r="E131" s="49">
        <v>107</v>
      </c>
      <c r="F131" s="49">
        <v>0</v>
      </c>
      <c r="G131" s="48">
        <f t="shared" si="4"/>
        <v>107</v>
      </c>
      <c r="H131" s="32">
        <f t="shared" si="7"/>
        <v>42.800000000000004</v>
      </c>
      <c r="I131" s="48"/>
      <c r="J131" s="48">
        <f t="shared" si="5"/>
        <v>6.2527026869090615E-4</v>
      </c>
      <c r="K131" s="48">
        <f t="shared" si="6"/>
        <v>8334.2274113810872</v>
      </c>
      <c r="L131" s="48"/>
    </row>
    <row r="132" spans="2:12">
      <c r="B132" s="48" t="s">
        <v>88</v>
      </c>
      <c r="C132" s="48" t="s">
        <v>237</v>
      </c>
      <c r="D132" s="63" t="s">
        <v>242</v>
      </c>
      <c r="E132" s="49">
        <v>46</v>
      </c>
      <c r="F132" s="49">
        <v>0</v>
      </c>
      <c r="G132" s="48">
        <f t="shared" ref="G132:G195" si="8">E132+F132</f>
        <v>46</v>
      </c>
      <c r="H132" s="32">
        <f t="shared" si="7"/>
        <v>18.400000000000002</v>
      </c>
      <c r="I132" s="48"/>
      <c r="J132" s="48">
        <f t="shared" ref="J132:J195" si="9">E132/$E$736</f>
        <v>2.6880777906338019E-4</v>
      </c>
      <c r="K132" s="48">
        <f t="shared" ref="K132:K195" si="10">J132*$K$736</f>
        <v>3582.9388871357946</v>
      </c>
      <c r="L132" s="48"/>
    </row>
    <row r="133" spans="2:12">
      <c r="B133" s="48" t="s">
        <v>88</v>
      </c>
      <c r="C133" s="48" t="s">
        <v>237</v>
      </c>
      <c r="D133" s="63" t="s">
        <v>243</v>
      </c>
      <c r="E133" s="49">
        <v>107</v>
      </c>
      <c r="F133" s="49">
        <v>0</v>
      </c>
      <c r="G133" s="48">
        <f t="shared" si="8"/>
        <v>107</v>
      </c>
      <c r="H133" s="32">
        <f t="shared" ref="H133:H196" si="11">G133*0.4</f>
        <v>42.800000000000004</v>
      </c>
      <c r="I133" s="48"/>
      <c r="J133" s="48">
        <f t="shared" si="9"/>
        <v>6.2527026869090615E-4</v>
      </c>
      <c r="K133" s="48">
        <f t="shared" si="10"/>
        <v>8334.2274113810872</v>
      </c>
      <c r="L133" s="48"/>
    </row>
    <row r="134" spans="2:12">
      <c r="B134" s="48" t="s">
        <v>88</v>
      </c>
      <c r="C134" s="48" t="s">
        <v>237</v>
      </c>
      <c r="D134" s="63" t="s">
        <v>244</v>
      </c>
      <c r="E134" s="49">
        <v>18</v>
      </c>
      <c r="F134" s="49">
        <v>0</v>
      </c>
      <c r="G134" s="48">
        <f t="shared" si="8"/>
        <v>18</v>
      </c>
      <c r="H134" s="32">
        <f t="shared" si="11"/>
        <v>7.2</v>
      </c>
      <c r="I134" s="48"/>
      <c r="J134" s="48">
        <f t="shared" si="9"/>
        <v>1.0518565267697486E-4</v>
      </c>
      <c r="K134" s="48">
        <f t="shared" si="10"/>
        <v>1402.0195645313979</v>
      </c>
      <c r="L134" s="48"/>
    </row>
    <row r="135" spans="2:12">
      <c r="B135" s="48" t="s">
        <v>88</v>
      </c>
      <c r="C135" s="48" t="s">
        <v>237</v>
      </c>
      <c r="D135" s="63" t="s">
        <v>245</v>
      </c>
      <c r="E135" s="49">
        <v>56</v>
      </c>
      <c r="F135" s="49">
        <v>0</v>
      </c>
      <c r="G135" s="48">
        <f t="shared" si="8"/>
        <v>56</v>
      </c>
      <c r="H135" s="32">
        <f t="shared" si="11"/>
        <v>22.400000000000002</v>
      </c>
      <c r="I135" s="48"/>
      <c r="J135" s="48">
        <f t="shared" si="9"/>
        <v>3.2724425277281068E-4</v>
      </c>
      <c r="K135" s="48">
        <f t="shared" si="10"/>
        <v>4361.8386452087934</v>
      </c>
      <c r="L135" s="48"/>
    </row>
    <row r="136" spans="2:12">
      <c r="B136" s="48" t="s">
        <v>88</v>
      </c>
      <c r="C136" s="48" t="s">
        <v>237</v>
      </c>
      <c r="D136" s="63" t="s">
        <v>246</v>
      </c>
      <c r="E136" s="49">
        <v>85</v>
      </c>
      <c r="F136" s="49">
        <v>34</v>
      </c>
      <c r="G136" s="48">
        <f t="shared" si="8"/>
        <v>119</v>
      </c>
      <c r="H136" s="32">
        <f t="shared" si="11"/>
        <v>47.6</v>
      </c>
      <c r="I136" s="48"/>
      <c r="J136" s="48">
        <f t="shared" si="9"/>
        <v>4.9671002653015907E-4</v>
      </c>
      <c r="K136" s="48">
        <f t="shared" si="10"/>
        <v>6620.64794362049</v>
      </c>
      <c r="L136" s="48"/>
    </row>
    <row r="137" spans="2:12">
      <c r="B137" s="48" t="s">
        <v>88</v>
      </c>
      <c r="C137" s="48" t="s">
        <v>237</v>
      </c>
      <c r="D137" s="63" t="s">
        <v>247</v>
      </c>
      <c r="E137" s="49">
        <v>57</v>
      </c>
      <c r="F137" s="49">
        <v>0</v>
      </c>
      <c r="G137" s="48">
        <f t="shared" si="8"/>
        <v>57</v>
      </c>
      <c r="H137" s="32">
        <f t="shared" si="11"/>
        <v>22.8</v>
      </c>
      <c r="I137" s="48"/>
      <c r="J137" s="48">
        <f t="shared" si="9"/>
        <v>3.3308790014375373E-4</v>
      </c>
      <c r="K137" s="48">
        <f t="shared" si="10"/>
        <v>4439.7286210160937</v>
      </c>
      <c r="L137" s="48"/>
    </row>
    <row r="138" spans="2:12">
      <c r="B138" s="48" t="s">
        <v>88</v>
      </c>
      <c r="C138" s="48" t="s">
        <v>237</v>
      </c>
      <c r="D138" s="63" t="s">
        <v>248</v>
      </c>
      <c r="E138" s="49">
        <v>78</v>
      </c>
      <c r="F138" s="49">
        <v>102</v>
      </c>
      <c r="G138" s="48">
        <f t="shared" si="8"/>
        <v>180</v>
      </c>
      <c r="H138" s="32">
        <f t="shared" si="11"/>
        <v>72</v>
      </c>
      <c r="I138" s="48"/>
      <c r="J138" s="48">
        <f t="shared" si="9"/>
        <v>4.5580449493355771E-4</v>
      </c>
      <c r="K138" s="48">
        <f t="shared" si="10"/>
        <v>6075.4181129693907</v>
      </c>
      <c r="L138" s="48"/>
    </row>
    <row r="139" spans="2:12">
      <c r="B139" s="48" t="s">
        <v>88</v>
      </c>
      <c r="C139" s="48" t="s">
        <v>237</v>
      </c>
      <c r="D139" s="63" t="s">
        <v>249</v>
      </c>
      <c r="E139" s="49">
        <v>254</v>
      </c>
      <c r="F139" s="49">
        <v>55</v>
      </c>
      <c r="G139" s="48">
        <f t="shared" si="8"/>
        <v>309</v>
      </c>
      <c r="H139" s="32">
        <f t="shared" si="11"/>
        <v>123.60000000000001</v>
      </c>
      <c r="I139" s="48"/>
      <c r="J139" s="48">
        <f t="shared" si="9"/>
        <v>1.4842864322195341E-3</v>
      </c>
      <c r="K139" s="48">
        <f t="shared" si="10"/>
        <v>19784.053855054168</v>
      </c>
      <c r="L139" s="48"/>
    </row>
    <row r="140" spans="2:12">
      <c r="B140" s="48" t="s">
        <v>88</v>
      </c>
      <c r="C140" s="48" t="s">
        <v>237</v>
      </c>
      <c r="D140" s="63" t="s">
        <v>250</v>
      </c>
      <c r="E140" s="49">
        <v>71</v>
      </c>
      <c r="F140" s="49">
        <v>27</v>
      </c>
      <c r="G140" s="48">
        <f t="shared" si="8"/>
        <v>98</v>
      </c>
      <c r="H140" s="32">
        <f t="shared" si="11"/>
        <v>39.200000000000003</v>
      </c>
      <c r="I140" s="48"/>
      <c r="J140" s="48">
        <f t="shared" si="9"/>
        <v>4.148989633369564E-4</v>
      </c>
      <c r="K140" s="48">
        <f t="shared" si="10"/>
        <v>5530.1882823182923</v>
      </c>
      <c r="L140" s="48"/>
    </row>
    <row r="141" spans="2:12">
      <c r="B141" s="48" t="s">
        <v>88</v>
      </c>
      <c r="C141" s="48" t="s">
        <v>237</v>
      </c>
      <c r="D141" s="63" t="s">
        <v>251</v>
      </c>
      <c r="E141" s="49">
        <v>105</v>
      </c>
      <c r="F141" s="49">
        <v>39</v>
      </c>
      <c r="G141" s="48">
        <f t="shared" si="8"/>
        <v>144</v>
      </c>
      <c r="H141" s="32">
        <f t="shared" si="11"/>
        <v>57.6</v>
      </c>
      <c r="I141" s="48"/>
      <c r="J141" s="48">
        <f t="shared" si="9"/>
        <v>6.1358297394902006E-4</v>
      </c>
      <c r="K141" s="48">
        <f t="shared" si="10"/>
        <v>8178.4474597664885</v>
      </c>
      <c r="L141" s="48"/>
    </row>
    <row r="142" spans="2:12">
      <c r="B142" s="42" t="s">
        <v>88</v>
      </c>
      <c r="C142" s="42" t="s">
        <v>252</v>
      </c>
      <c r="D142" s="60" t="s">
        <v>253</v>
      </c>
      <c r="E142" s="43">
        <v>69</v>
      </c>
      <c r="F142" s="43">
        <v>0</v>
      </c>
      <c r="G142" s="42">
        <f t="shared" si="8"/>
        <v>69</v>
      </c>
      <c r="H142" s="32">
        <f t="shared" si="11"/>
        <v>27.6</v>
      </c>
      <c r="I142" s="42">
        <f>SUM(H142:H152)</f>
        <v>796.80000000000007</v>
      </c>
      <c r="J142" s="42">
        <f t="shared" si="9"/>
        <v>4.0321166859507031E-4</v>
      </c>
      <c r="K142" s="42">
        <f t="shared" si="10"/>
        <v>5374.4083307036926</v>
      </c>
      <c r="L142" s="42">
        <f>SUM(K142:K152)</f>
        <v>136541.12759019667</v>
      </c>
    </row>
    <row r="143" spans="2:12">
      <c r="B143" s="42" t="s">
        <v>88</v>
      </c>
      <c r="C143" s="42" t="s">
        <v>252</v>
      </c>
      <c r="D143" s="60" t="s">
        <v>254</v>
      </c>
      <c r="E143" s="43">
        <v>70</v>
      </c>
      <c r="F143" s="43">
        <v>0</v>
      </c>
      <c r="G143" s="42">
        <f t="shared" si="8"/>
        <v>70</v>
      </c>
      <c r="H143" s="32">
        <f t="shared" si="11"/>
        <v>28</v>
      </c>
      <c r="I143" s="42"/>
      <c r="J143" s="42">
        <f t="shared" si="9"/>
        <v>4.0905531596601336E-4</v>
      </c>
      <c r="K143" s="42">
        <f t="shared" si="10"/>
        <v>5452.298306510992</v>
      </c>
      <c r="L143" s="42"/>
    </row>
    <row r="144" spans="2:12">
      <c r="B144" s="42" t="s">
        <v>88</v>
      </c>
      <c r="C144" s="42" t="s">
        <v>252</v>
      </c>
      <c r="D144" s="60" t="s">
        <v>255</v>
      </c>
      <c r="E144" s="43">
        <v>698</v>
      </c>
      <c r="F144" s="43">
        <v>63</v>
      </c>
      <c r="G144" s="42">
        <f t="shared" si="8"/>
        <v>761</v>
      </c>
      <c r="H144" s="32">
        <f t="shared" si="11"/>
        <v>304.40000000000003</v>
      </c>
      <c r="I144" s="42"/>
      <c r="J144" s="42">
        <f t="shared" si="9"/>
        <v>4.0788658649182474E-3</v>
      </c>
      <c r="K144" s="42">
        <f t="shared" si="10"/>
        <v>54367.203113495321</v>
      </c>
      <c r="L144" s="42"/>
    </row>
    <row r="145" spans="2:12">
      <c r="B145" s="42" t="s">
        <v>88</v>
      </c>
      <c r="C145" s="42" t="s">
        <v>252</v>
      </c>
      <c r="D145" s="60" t="s">
        <v>256</v>
      </c>
      <c r="E145" s="43">
        <v>214</v>
      </c>
      <c r="F145" s="43">
        <v>0</v>
      </c>
      <c r="G145" s="42">
        <f t="shared" si="8"/>
        <v>214</v>
      </c>
      <c r="H145" s="32">
        <f t="shared" si="11"/>
        <v>85.600000000000009</v>
      </c>
      <c r="I145" s="42"/>
      <c r="J145" s="42">
        <f t="shared" si="9"/>
        <v>1.2505405373818123E-3</v>
      </c>
      <c r="K145" s="42">
        <f t="shared" si="10"/>
        <v>16668.454822762174</v>
      </c>
      <c r="L145" s="42"/>
    </row>
    <row r="146" spans="2:12">
      <c r="B146" s="42" t="s">
        <v>88</v>
      </c>
      <c r="C146" s="42" t="s">
        <v>252</v>
      </c>
      <c r="D146" s="60" t="s">
        <v>257</v>
      </c>
      <c r="E146" s="43">
        <v>157</v>
      </c>
      <c r="F146" s="43">
        <v>0</v>
      </c>
      <c r="G146" s="42">
        <f t="shared" si="8"/>
        <v>157</v>
      </c>
      <c r="H146" s="32">
        <f t="shared" si="11"/>
        <v>62.800000000000004</v>
      </c>
      <c r="I146" s="42"/>
      <c r="J146" s="42">
        <f t="shared" si="9"/>
        <v>9.1745263723805846E-4</v>
      </c>
      <c r="K146" s="42">
        <f t="shared" si="10"/>
        <v>12228.726201746082</v>
      </c>
      <c r="L146" s="42"/>
    </row>
    <row r="147" spans="2:12">
      <c r="B147" s="42" t="s">
        <v>88</v>
      </c>
      <c r="C147" s="42" t="s">
        <v>252</v>
      </c>
      <c r="D147" s="60" t="s">
        <v>258</v>
      </c>
      <c r="E147" s="43">
        <v>173</v>
      </c>
      <c r="F147" s="43">
        <v>176</v>
      </c>
      <c r="G147" s="42">
        <f t="shared" si="8"/>
        <v>349</v>
      </c>
      <c r="H147" s="32">
        <f t="shared" si="11"/>
        <v>139.6</v>
      </c>
      <c r="I147" s="42"/>
      <c r="J147" s="42">
        <f t="shared" si="9"/>
        <v>1.0109509951731473E-3</v>
      </c>
      <c r="K147" s="42">
        <f t="shared" si="10"/>
        <v>13474.965814662881</v>
      </c>
      <c r="L147" s="42"/>
    </row>
    <row r="148" spans="2:12">
      <c r="B148" s="42" t="s">
        <v>88</v>
      </c>
      <c r="C148" s="42" t="s">
        <v>252</v>
      </c>
      <c r="D148" s="60" t="s">
        <v>259</v>
      </c>
      <c r="E148" s="43">
        <v>105</v>
      </c>
      <c r="F148" s="43">
        <v>0</v>
      </c>
      <c r="G148" s="42">
        <f t="shared" si="8"/>
        <v>105</v>
      </c>
      <c r="H148" s="32">
        <f t="shared" si="11"/>
        <v>42</v>
      </c>
      <c r="I148" s="42"/>
      <c r="J148" s="42">
        <f t="shared" si="9"/>
        <v>6.1358297394902006E-4</v>
      </c>
      <c r="K148" s="42">
        <f t="shared" si="10"/>
        <v>8178.4474597664885</v>
      </c>
      <c r="L148" s="42"/>
    </row>
    <row r="149" spans="2:12">
      <c r="B149" s="42" t="s">
        <v>88</v>
      </c>
      <c r="C149" s="42" t="s">
        <v>252</v>
      </c>
      <c r="D149" s="60" t="s">
        <v>260</v>
      </c>
      <c r="E149" s="43">
        <v>36</v>
      </c>
      <c r="F149" s="43">
        <v>0</v>
      </c>
      <c r="G149" s="42">
        <f t="shared" si="8"/>
        <v>36</v>
      </c>
      <c r="H149" s="32">
        <f t="shared" si="11"/>
        <v>14.4</v>
      </c>
      <c r="I149" s="42"/>
      <c r="J149" s="42">
        <f t="shared" si="9"/>
        <v>2.1037130535394972E-4</v>
      </c>
      <c r="K149" s="42">
        <f t="shared" si="10"/>
        <v>2804.0391290627958</v>
      </c>
      <c r="L149" s="42"/>
    </row>
    <row r="150" spans="2:12">
      <c r="B150" s="42" t="s">
        <v>88</v>
      </c>
      <c r="C150" s="42" t="s">
        <v>252</v>
      </c>
      <c r="D150" s="60" t="s">
        <v>261</v>
      </c>
      <c r="E150" s="43">
        <v>50</v>
      </c>
      <c r="F150" s="43">
        <v>0</v>
      </c>
      <c r="G150" s="42">
        <f t="shared" si="8"/>
        <v>50</v>
      </c>
      <c r="H150" s="32">
        <f t="shared" si="11"/>
        <v>20</v>
      </c>
      <c r="I150" s="42"/>
      <c r="J150" s="42">
        <f t="shared" si="9"/>
        <v>2.9218236854715237E-4</v>
      </c>
      <c r="K150" s="42">
        <f t="shared" si="10"/>
        <v>3894.498790364994</v>
      </c>
      <c r="L150" s="42"/>
    </row>
    <row r="151" spans="2:12">
      <c r="B151" s="42" t="s">
        <v>88</v>
      </c>
      <c r="C151" s="42" t="s">
        <v>252</v>
      </c>
      <c r="D151" s="60" t="s">
        <v>262</v>
      </c>
      <c r="E151" s="43">
        <v>102</v>
      </c>
      <c r="F151" s="43">
        <v>0</v>
      </c>
      <c r="G151" s="42">
        <f t="shared" si="8"/>
        <v>102</v>
      </c>
      <c r="H151" s="32">
        <f t="shared" si="11"/>
        <v>40.800000000000004</v>
      </c>
      <c r="I151" s="42"/>
      <c r="J151" s="42">
        <f t="shared" si="9"/>
        <v>5.9605203183619093E-4</v>
      </c>
      <c r="K151" s="42">
        <f t="shared" si="10"/>
        <v>7944.7775323445885</v>
      </c>
      <c r="L151" s="42"/>
    </row>
    <row r="152" spans="2:12">
      <c r="B152" s="42" t="s">
        <v>88</v>
      </c>
      <c r="C152" s="42" t="s">
        <v>252</v>
      </c>
      <c r="D152" s="60" t="s">
        <v>263</v>
      </c>
      <c r="E152" s="43">
        <v>79</v>
      </c>
      <c r="F152" s="43">
        <v>0</v>
      </c>
      <c r="G152" s="42">
        <f t="shared" si="8"/>
        <v>79</v>
      </c>
      <c r="H152" s="32">
        <f t="shared" si="11"/>
        <v>31.6</v>
      </c>
      <c r="I152" s="42"/>
      <c r="J152" s="42">
        <f t="shared" si="9"/>
        <v>4.6164814230450075E-4</v>
      </c>
      <c r="K152" s="42">
        <f t="shared" si="10"/>
        <v>6153.308088776691</v>
      </c>
      <c r="L152" s="42"/>
    </row>
    <row r="153" spans="2:12">
      <c r="B153" s="44" t="s">
        <v>88</v>
      </c>
      <c r="C153" s="44" t="s">
        <v>264</v>
      </c>
      <c r="D153" s="61" t="s">
        <v>265</v>
      </c>
      <c r="E153" s="45">
        <v>259</v>
      </c>
      <c r="F153" s="45">
        <v>47</v>
      </c>
      <c r="G153" s="44">
        <f t="shared" si="8"/>
        <v>306</v>
      </c>
      <c r="H153" s="32">
        <f t="shared" si="11"/>
        <v>122.4</v>
      </c>
      <c r="I153" s="44">
        <f>SUM(H153:H154)</f>
        <v>140.4</v>
      </c>
      <c r="J153" s="44">
        <f t="shared" si="9"/>
        <v>1.5135046690742493E-3</v>
      </c>
      <c r="K153" s="44">
        <f t="shared" si="10"/>
        <v>20173.503734090667</v>
      </c>
      <c r="L153" s="44">
        <f>SUM(K153:K154)</f>
        <v>23678.552645419164</v>
      </c>
    </row>
    <row r="154" spans="2:12">
      <c r="B154" s="44" t="s">
        <v>88</v>
      </c>
      <c r="C154" s="44" t="s">
        <v>264</v>
      </c>
      <c r="D154" s="61" t="s">
        <v>266</v>
      </c>
      <c r="E154" s="45">
        <v>45</v>
      </c>
      <c r="F154" s="45">
        <v>0</v>
      </c>
      <c r="G154" s="44">
        <f t="shared" si="8"/>
        <v>45</v>
      </c>
      <c r="H154" s="32">
        <f t="shared" si="11"/>
        <v>18</v>
      </c>
      <c r="I154" s="44"/>
      <c r="J154" s="44">
        <f t="shared" si="9"/>
        <v>2.6296413169243715E-4</v>
      </c>
      <c r="K154" s="44">
        <f t="shared" si="10"/>
        <v>3505.0489113284948</v>
      </c>
      <c r="L154" s="44"/>
    </row>
    <row r="155" spans="2:12">
      <c r="B155" s="32" t="s">
        <v>88</v>
      </c>
      <c r="C155" s="32" t="s">
        <v>267</v>
      </c>
      <c r="D155" s="55" t="s">
        <v>268</v>
      </c>
      <c r="E155" s="33">
        <v>41</v>
      </c>
      <c r="F155" s="33">
        <v>0</v>
      </c>
      <c r="G155" s="32">
        <f t="shared" si="8"/>
        <v>41</v>
      </c>
      <c r="H155" s="32">
        <f t="shared" si="11"/>
        <v>16.400000000000002</v>
      </c>
      <c r="I155" s="32">
        <f>SUM(H155:H156)</f>
        <v>70.800000000000011</v>
      </c>
      <c r="J155" s="32">
        <f t="shared" si="9"/>
        <v>2.3958954220866497E-4</v>
      </c>
      <c r="K155" s="32">
        <f t="shared" si="10"/>
        <v>3193.4890080992955</v>
      </c>
      <c r="L155" s="32">
        <f>SUM(K155:K156)</f>
        <v>13786.52571789208</v>
      </c>
    </row>
    <row r="156" spans="2:12">
      <c r="B156" s="32" t="s">
        <v>88</v>
      </c>
      <c r="C156" s="32" t="s">
        <v>267</v>
      </c>
      <c r="D156" s="55" t="s">
        <v>269</v>
      </c>
      <c r="E156" s="33">
        <v>136</v>
      </c>
      <c r="F156" s="33">
        <v>0</v>
      </c>
      <c r="G156" s="32">
        <f t="shared" si="8"/>
        <v>136</v>
      </c>
      <c r="H156" s="32">
        <f t="shared" si="11"/>
        <v>54.400000000000006</v>
      </c>
      <c r="I156" s="32"/>
      <c r="J156" s="32">
        <f t="shared" si="9"/>
        <v>7.9473604244825454E-4</v>
      </c>
      <c r="K156" s="32">
        <f t="shared" si="10"/>
        <v>10593.036709792785</v>
      </c>
      <c r="L156" s="32"/>
    </row>
    <row r="157" spans="2:12">
      <c r="B157" s="34" t="s">
        <v>88</v>
      </c>
      <c r="C157" s="34" t="s">
        <v>270</v>
      </c>
      <c r="D157" s="56" t="s">
        <v>271</v>
      </c>
      <c r="E157" s="35">
        <v>214</v>
      </c>
      <c r="F157" s="35">
        <v>31</v>
      </c>
      <c r="G157" s="34">
        <f t="shared" si="8"/>
        <v>245</v>
      </c>
      <c r="H157" s="32">
        <f t="shared" si="11"/>
        <v>98</v>
      </c>
      <c r="I157" s="34">
        <f>SUM(H157:H160)</f>
        <v>258</v>
      </c>
      <c r="J157" s="34">
        <f t="shared" si="9"/>
        <v>1.2505405373818123E-3</v>
      </c>
      <c r="K157" s="34">
        <f t="shared" si="10"/>
        <v>16668.454822762174</v>
      </c>
      <c r="L157" s="34">
        <f>SUM(K157:K160)</f>
        <v>47824.445145682126</v>
      </c>
    </row>
    <row r="158" spans="2:12">
      <c r="B158" s="34" t="s">
        <v>88</v>
      </c>
      <c r="C158" s="34" t="s">
        <v>270</v>
      </c>
      <c r="D158" s="56" t="s">
        <v>272</v>
      </c>
      <c r="E158" s="35">
        <v>146</v>
      </c>
      <c r="F158" s="35">
        <v>0</v>
      </c>
      <c r="G158" s="34">
        <f t="shared" si="8"/>
        <v>146</v>
      </c>
      <c r="H158" s="32">
        <f t="shared" si="11"/>
        <v>58.400000000000006</v>
      </c>
      <c r="I158" s="34"/>
      <c r="J158" s="34">
        <f t="shared" si="9"/>
        <v>8.5317251615768498E-4</v>
      </c>
      <c r="K158" s="34">
        <f t="shared" si="10"/>
        <v>11371.936467865784</v>
      </c>
      <c r="L158" s="34"/>
    </row>
    <row r="159" spans="2:12">
      <c r="B159" s="34" t="s">
        <v>88</v>
      </c>
      <c r="C159" s="34" t="s">
        <v>270</v>
      </c>
      <c r="D159" s="56" t="s">
        <v>273</v>
      </c>
      <c r="E159" s="35">
        <v>95</v>
      </c>
      <c r="F159" s="35">
        <v>0</v>
      </c>
      <c r="G159" s="34">
        <f t="shared" si="8"/>
        <v>95</v>
      </c>
      <c r="H159" s="32">
        <f t="shared" si="11"/>
        <v>38</v>
      </c>
      <c r="I159" s="34"/>
      <c r="J159" s="34">
        <f t="shared" si="9"/>
        <v>5.5514650023958951E-4</v>
      </c>
      <c r="K159" s="34">
        <f t="shared" si="10"/>
        <v>7399.5477016934883</v>
      </c>
      <c r="L159" s="34"/>
    </row>
    <row r="160" spans="2:12">
      <c r="B160" s="34" t="s">
        <v>88</v>
      </c>
      <c r="C160" s="34" t="s">
        <v>270</v>
      </c>
      <c r="D160" s="56" t="s">
        <v>274</v>
      </c>
      <c r="E160" s="35">
        <v>159</v>
      </c>
      <c r="F160" s="35">
        <v>0</v>
      </c>
      <c r="G160" s="34">
        <f t="shared" si="8"/>
        <v>159</v>
      </c>
      <c r="H160" s="32">
        <f t="shared" si="11"/>
        <v>63.6</v>
      </c>
      <c r="I160" s="34"/>
      <c r="J160" s="34">
        <f t="shared" si="9"/>
        <v>9.2913993197994455E-4</v>
      </c>
      <c r="K160" s="34">
        <f t="shared" si="10"/>
        <v>12384.50615336068</v>
      </c>
      <c r="L160" s="34"/>
    </row>
    <row r="161" spans="2:12">
      <c r="B161" s="36" t="s">
        <v>88</v>
      </c>
      <c r="C161" s="36" t="s">
        <v>275</v>
      </c>
      <c r="D161" s="57" t="s">
        <v>276</v>
      </c>
      <c r="E161" s="37">
        <v>186</v>
      </c>
      <c r="F161" s="37">
        <v>34</v>
      </c>
      <c r="G161" s="36">
        <f t="shared" si="8"/>
        <v>220</v>
      </c>
      <c r="H161" s="32">
        <f t="shared" si="11"/>
        <v>88</v>
      </c>
      <c r="I161" s="36">
        <f>SUM(H161:H162)</f>
        <v>106.8</v>
      </c>
      <c r="J161" s="36">
        <f t="shared" si="9"/>
        <v>1.0869184109954068E-3</v>
      </c>
      <c r="K161" s="36">
        <f t="shared" si="10"/>
        <v>14487.535500157777</v>
      </c>
      <c r="L161" s="36">
        <f>SUM(K161:K162)</f>
        <v>18148.364363100871</v>
      </c>
    </row>
    <row r="162" spans="2:12">
      <c r="B162" s="36" t="s">
        <v>88</v>
      </c>
      <c r="C162" s="36" t="s">
        <v>275</v>
      </c>
      <c r="D162" s="57" t="s">
        <v>277</v>
      </c>
      <c r="E162" s="37">
        <v>47</v>
      </c>
      <c r="F162" s="37">
        <v>0</v>
      </c>
      <c r="G162" s="36">
        <f t="shared" si="8"/>
        <v>47</v>
      </c>
      <c r="H162" s="32">
        <f t="shared" si="11"/>
        <v>18.8</v>
      </c>
      <c r="I162" s="36"/>
      <c r="J162" s="36">
        <f t="shared" si="9"/>
        <v>2.7465142643432323E-4</v>
      </c>
      <c r="K162" s="36">
        <f t="shared" si="10"/>
        <v>3660.8288629430945</v>
      </c>
      <c r="L162" s="36"/>
    </row>
    <row r="163" spans="2:12">
      <c r="B163" s="46" t="s">
        <v>88</v>
      </c>
      <c r="C163" s="46" t="s">
        <v>278</v>
      </c>
      <c r="D163" s="62" t="s">
        <v>279</v>
      </c>
      <c r="E163" s="47">
        <v>277</v>
      </c>
      <c r="F163" s="47">
        <v>0</v>
      </c>
      <c r="G163" s="46">
        <f t="shared" si="8"/>
        <v>277</v>
      </c>
      <c r="H163" s="32">
        <f t="shared" si="11"/>
        <v>110.80000000000001</v>
      </c>
      <c r="I163" s="46">
        <f>SUM(H163:H164)</f>
        <v>228.40000000000003</v>
      </c>
      <c r="J163" s="46">
        <f t="shared" si="9"/>
        <v>1.6186903217512243E-3</v>
      </c>
      <c r="K163" s="46">
        <f t="shared" si="10"/>
        <v>21575.523298622069</v>
      </c>
      <c r="L163" s="46">
        <f>SUM(K163:K164)</f>
        <v>43151.046597244138</v>
      </c>
    </row>
    <row r="164" spans="2:12">
      <c r="B164" s="46" t="s">
        <v>88</v>
      </c>
      <c r="C164" s="46" t="s">
        <v>278</v>
      </c>
      <c r="D164" s="62" t="s">
        <v>280</v>
      </c>
      <c r="E164" s="47">
        <v>277</v>
      </c>
      <c r="F164" s="47">
        <v>17</v>
      </c>
      <c r="G164" s="46">
        <f t="shared" si="8"/>
        <v>294</v>
      </c>
      <c r="H164" s="32">
        <f t="shared" si="11"/>
        <v>117.60000000000001</v>
      </c>
      <c r="I164" s="46"/>
      <c r="J164" s="46">
        <f t="shared" si="9"/>
        <v>1.6186903217512243E-3</v>
      </c>
      <c r="K164" s="46">
        <f t="shared" si="10"/>
        <v>21575.523298622069</v>
      </c>
      <c r="L164" s="46"/>
    </row>
    <row r="165" spans="2:12">
      <c r="B165" s="48" t="s">
        <v>88</v>
      </c>
      <c r="C165" s="48" t="s">
        <v>281</v>
      </c>
      <c r="D165" s="63" t="s">
        <v>282</v>
      </c>
      <c r="E165" s="49">
        <v>41</v>
      </c>
      <c r="F165" s="49">
        <v>0</v>
      </c>
      <c r="G165" s="48">
        <f t="shared" si="8"/>
        <v>41</v>
      </c>
      <c r="H165" s="32">
        <f t="shared" si="11"/>
        <v>16.400000000000002</v>
      </c>
      <c r="I165" s="48">
        <f>SUM(H165:H170)</f>
        <v>332.40000000000003</v>
      </c>
      <c r="J165" s="48">
        <f t="shared" si="9"/>
        <v>2.3958954220866497E-4</v>
      </c>
      <c r="K165" s="48">
        <f t="shared" si="10"/>
        <v>3193.4890080992955</v>
      </c>
      <c r="L165" s="48">
        <f>SUM(K165:K170)</f>
        <v>58806.931734511418</v>
      </c>
    </row>
    <row r="166" spans="2:12">
      <c r="B166" s="48" t="s">
        <v>88</v>
      </c>
      <c r="C166" s="48" t="s">
        <v>281</v>
      </c>
      <c r="D166" s="63" t="s">
        <v>283</v>
      </c>
      <c r="E166" s="49">
        <v>48</v>
      </c>
      <c r="F166" s="49">
        <v>0</v>
      </c>
      <c r="G166" s="48">
        <f t="shared" si="8"/>
        <v>48</v>
      </c>
      <c r="H166" s="32">
        <f t="shared" si="11"/>
        <v>19.200000000000003</v>
      </c>
      <c r="I166" s="48"/>
      <c r="J166" s="48">
        <f t="shared" si="9"/>
        <v>2.8049507380526628E-4</v>
      </c>
      <c r="K166" s="48">
        <f t="shared" si="10"/>
        <v>3738.7188387503943</v>
      </c>
      <c r="L166" s="48"/>
    </row>
    <row r="167" spans="2:12">
      <c r="B167" s="48" t="s">
        <v>88</v>
      </c>
      <c r="C167" s="48" t="s">
        <v>281</v>
      </c>
      <c r="D167" s="63" t="s">
        <v>284</v>
      </c>
      <c r="E167" s="49">
        <v>182</v>
      </c>
      <c r="F167" s="49">
        <v>76</v>
      </c>
      <c r="G167" s="48">
        <f t="shared" si="8"/>
        <v>258</v>
      </c>
      <c r="H167" s="32">
        <f t="shared" si="11"/>
        <v>103.2</v>
      </c>
      <c r="I167" s="48"/>
      <c r="J167" s="48">
        <f t="shared" si="9"/>
        <v>1.0635438215116347E-3</v>
      </c>
      <c r="K167" s="48">
        <f t="shared" si="10"/>
        <v>14175.975596928578</v>
      </c>
      <c r="L167" s="48"/>
    </row>
    <row r="168" spans="2:12">
      <c r="B168" s="48" t="s">
        <v>88</v>
      </c>
      <c r="C168" s="48" t="s">
        <v>281</v>
      </c>
      <c r="D168" s="63" t="s">
        <v>285</v>
      </c>
      <c r="E168" s="49">
        <v>28</v>
      </c>
      <c r="F168" s="49">
        <v>0</v>
      </c>
      <c r="G168" s="48">
        <f t="shared" si="8"/>
        <v>28</v>
      </c>
      <c r="H168" s="32">
        <f t="shared" si="11"/>
        <v>11.200000000000001</v>
      </c>
      <c r="I168" s="48"/>
      <c r="J168" s="48">
        <f t="shared" si="9"/>
        <v>1.6362212638640534E-4</v>
      </c>
      <c r="K168" s="48">
        <f t="shared" si="10"/>
        <v>2180.9193226043967</v>
      </c>
      <c r="L168" s="48"/>
    </row>
    <row r="169" spans="2:12">
      <c r="B169" s="48" t="s">
        <v>88</v>
      </c>
      <c r="C169" s="48" t="s">
        <v>281</v>
      </c>
      <c r="D169" s="63" t="s">
        <v>286</v>
      </c>
      <c r="E169" s="49">
        <v>354</v>
      </c>
      <c r="F169" s="49">
        <v>0</v>
      </c>
      <c r="G169" s="48">
        <f t="shared" si="8"/>
        <v>354</v>
      </c>
      <c r="H169" s="32">
        <f t="shared" si="11"/>
        <v>141.6</v>
      </c>
      <c r="I169" s="48"/>
      <c r="J169" s="48">
        <f t="shared" si="9"/>
        <v>2.0686511693138389E-3</v>
      </c>
      <c r="K169" s="48">
        <f t="shared" si="10"/>
        <v>27573.05143578416</v>
      </c>
      <c r="L169" s="48"/>
    </row>
    <row r="170" spans="2:12">
      <c r="B170" s="48" t="s">
        <v>88</v>
      </c>
      <c r="C170" s="48" t="s">
        <v>281</v>
      </c>
      <c r="D170" s="63" t="s">
        <v>287</v>
      </c>
      <c r="E170" s="49">
        <v>102</v>
      </c>
      <c r="F170" s="49">
        <v>0</v>
      </c>
      <c r="G170" s="48">
        <f t="shared" si="8"/>
        <v>102</v>
      </c>
      <c r="H170" s="32">
        <f t="shared" si="11"/>
        <v>40.800000000000004</v>
      </c>
      <c r="I170" s="48"/>
      <c r="J170" s="48">
        <f t="shared" si="9"/>
        <v>5.9605203183619093E-4</v>
      </c>
      <c r="K170" s="48">
        <f t="shared" si="10"/>
        <v>7944.7775323445885</v>
      </c>
      <c r="L170" s="48"/>
    </row>
    <row r="171" spans="2:12">
      <c r="B171" s="42" t="s">
        <v>88</v>
      </c>
      <c r="C171" s="42" t="s">
        <v>288</v>
      </c>
      <c r="D171" s="60" t="s">
        <v>289</v>
      </c>
      <c r="E171" s="43">
        <v>38</v>
      </c>
      <c r="F171" s="43">
        <v>0</v>
      </c>
      <c r="G171" s="42">
        <f t="shared" si="8"/>
        <v>38</v>
      </c>
      <c r="H171" s="32">
        <f t="shared" si="11"/>
        <v>15.200000000000001</v>
      </c>
      <c r="I171" s="42">
        <f>SUM(H171:H185)</f>
        <v>833.20000000000016</v>
      </c>
      <c r="J171" s="42">
        <f t="shared" si="9"/>
        <v>2.2205860009583581E-4</v>
      </c>
      <c r="K171" s="42">
        <f t="shared" si="10"/>
        <v>2959.8190806773955</v>
      </c>
      <c r="L171" s="42">
        <f>SUM(K171:K185)</f>
        <v>128985.79993688861</v>
      </c>
    </row>
    <row r="172" spans="2:12">
      <c r="B172" s="42" t="s">
        <v>88</v>
      </c>
      <c r="C172" s="42" t="s">
        <v>288</v>
      </c>
      <c r="D172" s="60" t="s">
        <v>290</v>
      </c>
      <c r="E172" s="43">
        <v>67</v>
      </c>
      <c r="F172" s="43">
        <v>0</v>
      </c>
      <c r="G172" s="42">
        <f t="shared" si="8"/>
        <v>67</v>
      </c>
      <c r="H172" s="32">
        <f t="shared" si="11"/>
        <v>26.8</v>
      </c>
      <c r="I172" s="42"/>
      <c r="J172" s="42">
        <f t="shared" si="9"/>
        <v>3.9152437385318422E-4</v>
      </c>
      <c r="K172" s="42">
        <f t="shared" si="10"/>
        <v>5218.628379089093</v>
      </c>
      <c r="L172" s="42"/>
    </row>
    <row r="173" spans="2:12">
      <c r="B173" s="42" t="s">
        <v>88</v>
      </c>
      <c r="C173" s="42" t="s">
        <v>288</v>
      </c>
      <c r="D173" s="60" t="s">
        <v>291</v>
      </c>
      <c r="E173" s="43">
        <v>429</v>
      </c>
      <c r="F173" s="43">
        <v>131</v>
      </c>
      <c r="G173" s="42">
        <f t="shared" si="8"/>
        <v>560</v>
      </c>
      <c r="H173" s="32">
        <f t="shared" si="11"/>
        <v>224</v>
      </c>
      <c r="I173" s="42"/>
      <c r="J173" s="42">
        <f t="shared" si="9"/>
        <v>2.5069247221345676E-3</v>
      </c>
      <c r="K173" s="42">
        <f t="shared" si="10"/>
        <v>33414.799621331651</v>
      </c>
      <c r="L173" s="42"/>
    </row>
    <row r="174" spans="2:12">
      <c r="B174" s="42" t="s">
        <v>88</v>
      </c>
      <c r="C174" s="42" t="s">
        <v>288</v>
      </c>
      <c r="D174" s="60" t="s">
        <v>292</v>
      </c>
      <c r="E174" s="43">
        <v>100</v>
      </c>
      <c r="F174" s="43">
        <v>84</v>
      </c>
      <c r="G174" s="42">
        <f t="shared" si="8"/>
        <v>184</v>
      </c>
      <c r="H174" s="32">
        <f t="shared" si="11"/>
        <v>73.600000000000009</v>
      </c>
      <c r="I174" s="42"/>
      <c r="J174" s="42">
        <f t="shared" si="9"/>
        <v>5.8436473709430473E-4</v>
      </c>
      <c r="K174" s="42">
        <f t="shared" si="10"/>
        <v>7788.9975807299879</v>
      </c>
      <c r="L174" s="42"/>
    </row>
    <row r="175" spans="2:12">
      <c r="B175" s="42" t="s">
        <v>88</v>
      </c>
      <c r="C175" s="42" t="s">
        <v>288</v>
      </c>
      <c r="D175" s="60" t="s">
        <v>293</v>
      </c>
      <c r="E175" s="43">
        <v>0</v>
      </c>
      <c r="F175" s="43">
        <v>147</v>
      </c>
      <c r="G175" s="42">
        <f t="shared" si="8"/>
        <v>147</v>
      </c>
      <c r="H175" s="32">
        <f t="shared" si="11"/>
        <v>58.800000000000004</v>
      </c>
      <c r="I175" s="42"/>
      <c r="J175" s="42">
        <f t="shared" si="9"/>
        <v>0</v>
      </c>
      <c r="K175" s="42">
        <f t="shared" si="10"/>
        <v>0</v>
      </c>
      <c r="L175" s="42"/>
    </row>
    <row r="176" spans="2:12">
      <c r="B176" s="42" t="s">
        <v>88</v>
      </c>
      <c r="C176" s="42" t="s">
        <v>288</v>
      </c>
      <c r="D176" s="60" t="s">
        <v>294</v>
      </c>
      <c r="E176" s="43">
        <v>349</v>
      </c>
      <c r="F176" s="43">
        <v>6</v>
      </c>
      <c r="G176" s="42">
        <f t="shared" si="8"/>
        <v>355</v>
      </c>
      <c r="H176" s="32">
        <f t="shared" si="11"/>
        <v>142</v>
      </c>
      <c r="I176" s="42"/>
      <c r="J176" s="42">
        <f t="shared" si="9"/>
        <v>2.0394329324591237E-3</v>
      </c>
      <c r="K176" s="42">
        <f t="shared" si="10"/>
        <v>27183.601556747661</v>
      </c>
      <c r="L176" s="42"/>
    </row>
    <row r="177" spans="2:12">
      <c r="B177" s="42" t="s">
        <v>88</v>
      </c>
      <c r="C177" s="42" t="s">
        <v>288</v>
      </c>
      <c r="D177" s="60" t="s">
        <v>295</v>
      </c>
      <c r="E177" s="43">
        <v>65</v>
      </c>
      <c r="F177" s="43">
        <v>0</v>
      </c>
      <c r="G177" s="42">
        <f t="shared" si="8"/>
        <v>65</v>
      </c>
      <c r="H177" s="32">
        <f t="shared" si="11"/>
        <v>26</v>
      </c>
      <c r="I177" s="42"/>
      <c r="J177" s="42">
        <f t="shared" si="9"/>
        <v>3.7983707911129808E-4</v>
      </c>
      <c r="K177" s="42">
        <f t="shared" si="10"/>
        <v>5062.8484274744924</v>
      </c>
      <c r="L177" s="42"/>
    </row>
    <row r="178" spans="2:12">
      <c r="B178" s="42" t="s">
        <v>88</v>
      </c>
      <c r="C178" s="42" t="s">
        <v>288</v>
      </c>
      <c r="D178" s="60" t="s">
        <v>296</v>
      </c>
      <c r="E178" s="43">
        <v>45</v>
      </c>
      <c r="F178" s="43">
        <v>0</v>
      </c>
      <c r="G178" s="42">
        <f t="shared" si="8"/>
        <v>45</v>
      </c>
      <c r="H178" s="32">
        <f t="shared" si="11"/>
        <v>18</v>
      </c>
      <c r="I178" s="42"/>
      <c r="J178" s="42">
        <f t="shared" si="9"/>
        <v>2.6296413169243715E-4</v>
      </c>
      <c r="K178" s="42">
        <f t="shared" si="10"/>
        <v>3505.0489113284948</v>
      </c>
      <c r="L178" s="42"/>
    </row>
    <row r="179" spans="2:12">
      <c r="B179" s="42" t="s">
        <v>88</v>
      </c>
      <c r="C179" s="42" t="s">
        <v>288</v>
      </c>
      <c r="D179" s="60" t="s">
        <v>297</v>
      </c>
      <c r="E179" s="43">
        <v>93</v>
      </c>
      <c r="F179" s="43">
        <v>27</v>
      </c>
      <c r="G179" s="42">
        <f t="shared" si="8"/>
        <v>120</v>
      </c>
      <c r="H179" s="32">
        <f t="shared" si="11"/>
        <v>48</v>
      </c>
      <c r="I179" s="42"/>
      <c r="J179" s="42">
        <f t="shared" si="9"/>
        <v>5.4345920549770342E-4</v>
      </c>
      <c r="K179" s="42">
        <f t="shared" si="10"/>
        <v>7243.7677500788886</v>
      </c>
      <c r="L179" s="42"/>
    </row>
    <row r="180" spans="2:12">
      <c r="B180" s="42" t="s">
        <v>88</v>
      </c>
      <c r="C180" s="42" t="s">
        <v>288</v>
      </c>
      <c r="D180" s="60" t="s">
        <v>298</v>
      </c>
      <c r="E180" s="43">
        <v>45</v>
      </c>
      <c r="F180" s="43">
        <v>0</v>
      </c>
      <c r="G180" s="42">
        <f t="shared" si="8"/>
        <v>45</v>
      </c>
      <c r="H180" s="32">
        <f t="shared" si="11"/>
        <v>18</v>
      </c>
      <c r="I180" s="42"/>
      <c r="J180" s="42">
        <f t="shared" si="9"/>
        <v>2.6296413169243715E-4</v>
      </c>
      <c r="K180" s="42">
        <f t="shared" si="10"/>
        <v>3505.0489113284948</v>
      </c>
      <c r="L180" s="42"/>
    </row>
    <row r="181" spans="2:12">
      <c r="B181" s="42" t="s">
        <v>88</v>
      </c>
      <c r="C181" s="42" t="s">
        <v>288</v>
      </c>
      <c r="D181" s="60" t="s">
        <v>299</v>
      </c>
      <c r="E181" s="43">
        <v>102</v>
      </c>
      <c r="F181" s="43">
        <v>32</v>
      </c>
      <c r="G181" s="42">
        <f t="shared" si="8"/>
        <v>134</v>
      </c>
      <c r="H181" s="32">
        <f t="shared" si="11"/>
        <v>53.6</v>
      </c>
      <c r="I181" s="42"/>
      <c r="J181" s="42">
        <f t="shared" si="9"/>
        <v>5.9605203183619093E-4</v>
      </c>
      <c r="K181" s="42">
        <f t="shared" si="10"/>
        <v>7944.7775323445885</v>
      </c>
      <c r="L181" s="42"/>
    </row>
    <row r="182" spans="2:12">
      <c r="B182" s="42" t="s">
        <v>88</v>
      </c>
      <c r="C182" s="42" t="s">
        <v>288</v>
      </c>
      <c r="D182" s="60" t="s">
        <v>300</v>
      </c>
      <c r="E182" s="43">
        <v>83</v>
      </c>
      <c r="F182" s="43">
        <v>0</v>
      </c>
      <c r="G182" s="42">
        <f t="shared" si="8"/>
        <v>83</v>
      </c>
      <c r="H182" s="32">
        <f t="shared" si="11"/>
        <v>33.200000000000003</v>
      </c>
      <c r="I182" s="42"/>
      <c r="J182" s="42">
        <f t="shared" si="9"/>
        <v>4.8502273178827298E-4</v>
      </c>
      <c r="K182" s="42">
        <f t="shared" si="10"/>
        <v>6464.8679920058903</v>
      </c>
      <c r="L182" s="42"/>
    </row>
    <row r="183" spans="2:12">
      <c r="B183" s="42" t="s">
        <v>88</v>
      </c>
      <c r="C183" s="42" t="s">
        <v>288</v>
      </c>
      <c r="D183" s="60" t="s">
        <v>301</v>
      </c>
      <c r="E183" s="43">
        <v>112</v>
      </c>
      <c r="F183" s="43">
        <v>0</v>
      </c>
      <c r="G183" s="42">
        <f t="shared" si="8"/>
        <v>112</v>
      </c>
      <c r="H183" s="32">
        <f t="shared" si="11"/>
        <v>44.800000000000004</v>
      </c>
      <c r="I183" s="42"/>
      <c r="J183" s="42">
        <f t="shared" si="9"/>
        <v>6.5448850554562137E-4</v>
      </c>
      <c r="K183" s="42">
        <f t="shared" si="10"/>
        <v>8723.6772904175868</v>
      </c>
      <c r="L183" s="42"/>
    </row>
    <row r="184" spans="2:12">
      <c r="B184" s="42" t="s">
        <v>88</v>
      </c>
      <c r="C184" s="42" t="s">
        <v>288</v>
      </c>
      <c r="D184" s="60" t="s">
        <v>302</v>
      </c>
      <c r="E184" s="43">
        <v>58</v>
      </c>
      <c r="F184" s="43">
        <v>0</v>
      </c>
      <c r="G184" s="42">
        <f t="shared" si="8"/>
        <v>58</v>
      </c>
      <c r="H184" s="32">
        <f t="shared" si="11"/>
        <v>23.200000000000003</v>
      </c>
      <c r="I184" s="42"/>
      <c r="J184" s="42">
        <f t="shared" si="9"/>
        <v>3.3893154751469677E-4</v>
      </c>
      <c r="K184" s="42">
        <f t="shared" si="10"/>
        <v>4517.6185968233931</v>
      </c>
      <c r="L184" s="42"/>
    </row>
    <row r="185" spans="2:12">
      <c r="B185" s="42" t="s">
        <v>88</v>
      </c>
      <c r="C185" s="42" t="s">
        <v>288</v>
      </c>
      <c r="D185" s="60" t="s">
        <v>303</v>
      </c>
      <c r="E185" s="43">
        <v>70</v>
      </c>
      <c r="F185" s="43">
        <v>0</v>
      </c>
      <c r="G185" s="42">
        <f t="shared" si="8"/>
        <v>70</v>
      </c>
      <c r="H185" s="32">
        <f t="shared" si="11"/>
        <v>28</v>
      </c>
      <c r="I185" s="42"/>
      <c r="J185" s="42">
        <f t="shared" si="9"/>
        <v>4.0905531596601336E-4</v>
      </c>
      <c r="K185" s="42">
        <f t="shared" si="10"/>
        <v>5452.298306510992</v>
      </c>
      <c r="L185" s="42"/>
    </row>
    <row r="186" spans="2:12">
      <c r="B186" s="44" t="s">
        <v>85</v>
      </c>
      <c r="C186" s="44" t="s">
        <v>304</v>
      </c>
      <c r="D186" s="61" t="s">
        <v>305</v>
      </c>
      <c r="E186" s="45">
        <v>0</v>
      </c>
      <c r="F186" s="45">
        <v>353</v>
      </c>
      <c r="G186" s="44">
        <f t="shared" si="8"/>
        <v>353</v>
      </c>
      <c r="H186" s="32">
        <f t="shared" si="11"/>
        <v>141.20000000000002</v>
      </c>
      <c r="I186" s="44">
        <f>SUM(H186:H191)</f>
        <v>1014.4000000000001</v>
      </c>
      <c r="J186" s="44">
        <f t="shared" si="9"/>
        <v>0</v>
      </c>
      <c r="K186" s="44">
        <f t="shared" si="10"/>
        <v>0</v>
      </c>
      <c r="L186" s="44">
        <f>SUM(K186:K191)</f>
        <v>87236.772904175858</v>
      </c>
    </row>
    <row r="187" spans="2:12">
      <c r="B187" s="44" t="s">
        <v>85</v>
      </c>
      <c r="C187" s="44" t="s">
        <v>304</v>
      </c>
      <c r="D187" s="61" t="s">
        <v>306</v>
      </c>
      <c r="E187" s="45">
        <v>110</v>
      </c>
      <c r="F187" s="45">
        <v>633</v>
      </c>
      <c r="G187" s="44">
        <f t="shared" si="8"/>
        <v>743</v>
      </c>
      <c r="H187" s="32">
        <f t="shared" si="11"/>
        <v>297.2</v>
      </c>
      <c r="I187" s="44"/>
      <c r="J187" s="44">
        <f t="shared" si="9"/>
        <v>6.4280121080373528E-4</v>
      </c>
      <c r="K187" s="44">
        <f t="shared" si="10"/>
        <v>8567.8973388029881</v>
      </c>
      <c r="L187" s="44"/>
    </row>
    <row r="188" spans="2:12">
      <c r="B188" s="44" t="s">
        <v>85</v>
      </c>
      <c r="C188" s="44" t="s">
        <v>304</v>
      </c>
      <c r="D188" s="61" t="s">
        <v>307</v>
      </c>
      <c r="E188" s="45">
        <v>85</v>
      </c>
      <c r="F188" s="45">
        <v>317</v>
      </c>
      <c r="G188" s="44">
        <f t="shared" si="8"/>
        <v>402</v>
      </c>
      <c r="H188" s="32">
        <f t="shared" si="11"/>
        <v>160.80000000000001</v>
      </c>
      <c r="I188" s="44"/>
      <c r="J188" s="44">
        <f t="shared" si="9"/>
        <v>4.9671002653015907E-4</v>
      </c>
      <c r="K188" s="44">
        <f t="shared" si="10"/>
        <v>6620.64794362049</v>
      </c>
      <c r="L188" s="44"/>
    </row>
    <row r="189" spans="2:12">
      <c r="B189" s="44" t="s">
        <v>88</v>
      </c>
      <c r="C189" s="44" t="s">
        <v>304</v>
      </c>
      <c r="D189" s="61" t="s">
        <v>308</v>
      </c>
      <c r="E189" s="45">
        <v>109</v>
      </c>
      <c r="F189" s="45">
        <v>0</v>
      </c>
      <c r="G189" s="44">
        <f t="shared" si="8"/>
        <v>109</v>
      </c>
      <c r="H189" s="32">
        <f t="shared" si="11"/>
        <v>43.6</v>
      </c>
      <c r="I189" s="44"/>
      <c r="J189" s="44">
        <f t="shared" si="9"/>
        <v>6.3695756343279224E-4</v>
      </c>
      <c r="K189" s="44">
        <f t="shared" si="10"/>
        <v>8490.0073629956878</v>
      </c>
      <c r="L189" s="44"/>
    </row>
    <row r="190" spans="2:12">
      <c r="B190" s="44" t="s">
        <v>88</v>
      </c>
      <c r="C190" s="44" t="s">
        <v>304</v>
      </c>
      <c r="D190" s="61" t="s">
        <v>309</v>
      </c>
      <c r="E190" s="45">
        <v>198</v>
      </c>
      <c r="F190" s="45">
        <v>0</v>
      </c>
      <c r="G190" s="44">
        <f t="shared" si="8"/>
        <v>198</v>
      </c>
      <c r="H190" s="32">
        <f t="shared" si="11"/>
        <v>79.2</v>
      </c>
      <c r="I190" s="44"/>
      <c r="J190" s="44">
        <f t="shared" si="9"/>
        <v>1.1570421794467234E-3</v>
      </c>
      <c r="K190" s="44">
        <f t="shared" si="10"/>
        <v>15422.215209845375</v>
      </c>
      <c r="L190" s="44"/>
    </row>
    <row r="191" spans="2:12">
      <c r="B191" s="44" t="s">
        <v>88</v>
      </c>
      <c r="C191" s="44" t="s">
        <v>304</v>
      </c>
      <c r="D191" s="61" t="s">
        <v>310</v>
      </c>
      <c r="E191" s="45">
        <v>618</v>
      </c>
      <c r="F191" s="45">
        <v>113</v>
      </c>
      <c r="G191" s="44">
        <f t="shared" si="8"/>
        <v>731</v>
      </c>
      <c r="H191" s="32">
        <f t="shared" si="11"/>
        <v>292.40000000000003</v>
      </c>
      <c r="I191" s="44"/>
      <c r="J191" s="44">
        <f t="shared" si="9"/>
        <v>3.6113740752428034E-3</v>
      </c>
      <c r="K191" s="44">
        <f t="shared" si="10"/>
        <v>48136.005048911327</v>
      </c>
      <c r="L191" s="44"/>
    </row>
    <row r="192" spans="2:12">
      <c r="B192" s="32" t="s">
        <v>88</v>
      </c>
      <c r="C192" s="32" t="s">
        <v>311</v>
      </c>
      <c r="D192" s="55" t="s">
        <v>312</v>
      </c>
      <c r="E192" s="33">
        <v>846</v>
      </c>
      <c r="F192" s="33">
        <v>59</v>
      </c>
      <c r="G192" s="32">
        <f t="shared" si="8"/>
        <v>905</v>
      </c>
      <c r="H192" s="32">
        <f t="shared" si="11"/>
        <v>362</v>
      </c>
      <c r="I192" s="32">
        <f>SUM(H192:H193)</f>
        <v>413.2</v>
      </c>
      <c r="J192" s="32">
        <f t="shared" si="9"/>
        <v>4.9437256758178188E-3</v>
      </c>
      <c r="K192" s="32">
        <f t="shared" si="10"/>
        <v>65894.919532975706</v>
      </c>
      <c r="L192" s="32">
        <f>SUM(K192:K193)</f>
        <v>75864.836436310085</v>
      </c>
    </row>
    <row r="193" spans="2:12">
      <c r="B193" s="32" t="s">
        <v>88</v>
      </c>
      <c r="C193" s="32" t="s">
        <v>311</v>
      </c>
      <c r="D193" s="55" t="s">
        <v>313</v>
      </c>
      <c r="E193" s="33">
        <v>128</v>
      </c>
      <c r="F193" s="33">
        <v>0</v>
      </c>
      <c r="G193" s="32">
        <f t="shared" si="8"/>
        <v>128</v>
      </c>
      <c r="H193" s="32">
        <f t="shared" si="11"/>
        <v>51.2</v>
      </c>
      <c r="I193" s="32"/>
      <c r="J193" s="32">
        <f t="shared" si="9"/>
        <v>7.4798686348071007E-4</v>
      </c>
      <c r="K193" s="32">
        <f t="shared" si="10"/>
        <v>9969.9169033343842</v>
      </c>
      <c r="L193" s="32"/>
    </row>
    <row r="194" spans="2:12">
      <c r="B194" s="34" t="s">
        <v>88</v>
      </c>
      <c r="C194" s="34" t="s">
        <v>314</v>
      </c>
      <c r="D194" s="56" t="s">
        <v>315</v>
      </c>
      <c r="E194" s="35">
        <v>73</v>
      </c>
      <c r="F194" s="35">
        <v>35</v>
      </c>
      <c r="G194" s="34">
        <f t="shared" si="8"/>
        <v>108</v>
      </c>
      <c r="H194" s="32">
        <f t="shared" si="11"/>
        <v>43.2</v>
      </c>
      <c r="I194" s="34">
        <f>SUM(H194:H198)</f>
        <v>284.00000000000006</v>
      </c>
      <c r="J194" s="34">
        <f t="shared" si="9"/>
        <v>4.2658625807884249E-4</v>
      </c>
      <c r="K194" s="34">
        <f t="shared" si="10"/>
        <v>5685.968233932892</v>
      </c>
      <c r="L194" s="34">
        <f>SUM(K194:K198)</f>
        <v>37387.188387503942</v>
      </c>
    </row>
    <row r="195" spans="2:12">
      <c r="B195" s="34" t="s">
        <v>88</v>
      </c>
      <c r="C195" s="34" t="s">
        <v>314</v>
      </c>
      <c r="D195" s="56" t="s">
        <v>316</v>
      </c>
      <c r="E195" s="35">
        <v>66</v>
      </c>
      <c r="F195" s="35">
        <v>0</v>
      </c>
      <c r="G195" s="34">
        <f t="shared" si="8"/>
        <v>66</v>
      </c>
      <c r="H195" s="32">
        <f t="shared" si="11"/>
        <v>26.400000000000002</v>
      </c>
      <c r="I195" s="34"/>
      <c r="J195" s="34">
        <f t="shared" si="9"/>
        <v>3.8568072648224118E-4</v>
      </c>
      <c r="K195" s="34">
        <f t="shared" si="10"/>
        <v>5140.7384032817927</v>
      </c>
      <c r="L195" s="34"/>
    </row>
    <row r="196" spans="2:12">
      <c r="B196" s="34" t="s">
        <v>88</v>
      </c>
      <c r="C196" s="34" t="s">
        <v>314</v>
      </c>
      <c r="D196" s="56" t="s">
        <v>317</v>
      </c>
      <c r="E196" s="35">
        <v>190</v>
      </c>
      <c r="F196" s="35">
        <v>92</v>
      </c>
      <c r="G196" s="34">
        <f t="shared" ref="G196:G259" si="12">E196+F196</f>
        <v>282</v>
      </c>
      <c r="H196" s="32">
        <f t="shared" si="11"/>
        <v>112.80000000000001</v>
      </c>
      <c r="I196" s="34"/>
      <c r="J196" s="34">
        <f t="shared" ref="J196:J259" si="13">E196/$E$736</f>
        <v>1.110293000479179E-3</v>
      </c>
      <c r="K196" s="34">
        <f t="shared" ref="K196:K259" si="14">J196*$K$736</f>
        <v>14799.095403386977</v>
      </c>
      <c r="L196" s="34"/>
    </row>
    <row r="197" spans="2:12">
      <c r="B197" s="34" t="s">
        <v>88</v>
      </c>
      <c r="C197" s="34" t="s">
        <v>314</v>
      </c>
      <c r="D197" s="56" t="s">
        <v>318</v>
      </c>
      <c r="E197" s="35">
        <v>96</v>
      </c>
      <c r="F197" s="35">
        <v>103</v>
      </c>
      <c r="G197" s="34">
        <f t="shared" si="12"/>
        <v>199</v>
      </c>
      <c r="H197" s="32">
        <f t="shared" ref="H197:H260" si="15">G197*0.4</f>
        <v>79.600000000000009</v>
      </c>
      <c r="I197" s="34"/>
      <c r="J197" s="34">
        <f t="shared" si="13"/>
        <v>5.6099014761053256E-4</v>
      </c>
      <c r="K197" s="34">
        <f t="shared" si="14"/>
        <v>7477.4376775007886</v>
      </c>
      <c r="L197" s="34"/>
    </row>
    <row r="198" spans="2:12">
      <c r="B198" s="34" t="s">
        <v>88</v>
      </c>
      <c r="C198" s="34" t="s">
        <v>314</v>
      </c>
      <c r="D198" s="56" t="s">
        <v>319</v>
      </c>
      <c r="E198" s="35">
        <v>55</v>
      </c>
      <c r="F198" s="35">
        <v>0</v>
      </c>
      <c r="G198" s="34">
        <f t="shared" si="12"/>
        <v>55</v>
      </c>
      <c r="H198" s="32">
        <f t="shared" si="15"/>
        <v>22</v>
      </c>
      <c r="I198" s="34"/>
      <c r="J198" s="34">
        <f t="shared" si="13"/>
        <v>3.2140060540186764E-4</v>
      </c>
      <c r="K198" s="34">
        <f t="shared" si="14"/>
        <v>4283.948669401494</v>
      </c>
      <c r="L198" s="34"/>
    </row>
    <row r="199" spans="2:12">
      <c r="B199" s="36" t="s">
        <v>88</v>
      </c>
      <c r="C199" s="36" t="s">
        <v>320</v>
      </c>
      <c r="D199" s="57" t="s">
        <v>321</v>
      </c>
      <c r="E199" s="37">
        <v>219</v>
      </c>
      <c r="F199" s="37">
        <v>0</v>
      </c>
      <c r="G199" s="36">
        <f t="shared" si="12"/>
        <v>219</v>
      </c>
      <c r="H199" s="32">
        <f t="shared" si="15"/>
        <v>87.600000000000009</v>
      </c>
      <c r="I199" s="36">
        <f>SUM(H199:H200)</f>
        <v>261.60000000000002</v>
      </c>
      <c r="J199" s="36">
        <f t="shared" si="13"/>
        <v>1.2797587742365275E-3</v>
      </c>
      <c r="K199" s="36">
        <f t="shared" si="14"/>
        <v>17057.904701798674</v>
      </c>
      <c r="L199" s="36">
        <f>SUM(K199:K200)</f>
        <v>47123.435363416429</v>
      </c>
    </row>
    <row r="200" spans="2:12">
      <c r="B200" s="36" t="s">
        <v>88</v>
      </c>
      <c r="C200" s="36" t="s">
        <v>320</v>
      </c>
      <c r="D200" s="57" t="s">
        <v>322</v>
      </c>
      <c r="E200" s="37">
        <v>386</v>
      </c>
      <c r="F200" s="37">
        <v>49</v>
      </c>
      <c r="G200" s="36">
        <f t="shared" si="12"/>
        <v>435</v>
      </c>
      <c r="H200" s="32">
        <f t="shared" si="15"/>
        <v>174</v>
      </c>
      <c r="I200" s="36"/>
      <c r="J200" s="36">
        <f t="shared" si="13"/>
        <v>2.2556478851840163E-3</v>
      </c>
      <c r="K200" s="36">
        <f t="shared" si="14"/>
        <v>30065.530661617755</v>
      </c>
      <c r="L200" s="36"/>
    </row>
    <row r="201" spans="2:12">
      <c r="B201" s="46" t="s">
        <v>88</v>
      </c>
      <c r="C201" s="46" t="s">
        <v>323</v>
      </c>
      <c r="D201" s="62" t="s">
        <v>324</v>
      </c>
      <c r="E201" s="47">
        <v>72</v>
      </c>
      <c r="F201" s="47">
        <v>0</v>
      </c>
      <c r="G201" s="46">
        <f t="shared" si="12"/>
        <v>72</v>
      </c>
      <c r="H201" s="32">
        <f t="shared" si="15"/>
        <v>28.8</v>
      </c>
      <c r="I201" s="46">
        <f>SUM(H201:H204)</f>
        <v>164.4</v>
      </c>
      <c r="J201" s="46">
        <f t="shared" si="13"/>
        <v>4.2074261070789944E-4</v>
      </c>
      <c r="K201" s="46">
        <f t="shared" si="14"/>
        <v>5608.0782581255917</v>
      </c>
      <c r="L201" s="46">
        <f>SUM(K201:K204)</f>
        <v>30532.870516461557</v>
      </c>
    </row>
    <row r="202" spans="2:12">
      <c r="B202" s="46" t="s">
        <v>88</v>
      </c>
      <c r="C202" s="46" t="s">
        <v>323</v>
      </c>
      <c r="D202" s="62" t="s">
        <v>325</v>
      </c>
      <c r="E202" s="47">
        <v>175</v>
      </c>
      <c r="F202" s="47">
        <v>19</v>
      </c>
      <c r="G202" s="46">
        <f t="shared" si="12"/>
        <v>194</v>
      </c>
      <c r="H202" s="32">
        <f t="shared" si="15"/>
        <v>77.600000000000009</v>
      </c>
      <c r="I202" s="46"/>
      <c r="J202" s="46">
        <f t="shared" si="13"/>
        <v>1.0226382899150334E-3</v>
      </c>
      <c r="K202" s="46">
        <f t="shared" si="14"/>
        <v>13630.74576627748</v>
      </c>
      <c r="L202" s="46"/>
    </row>
    <row r="203" spans="2:12">
      <c r="B203" s="46" t="s">
        <v>88</v>
      </c>
      <c r="C203" s="46" t="s">
        <v>323</v>
      </c>
      <c r="D203" s="62" t="s">
        <v>326</v>
      </c>
      <c r="E203" s="47">
        <v>102</v>
      </c>
      <c r="F203" s="47">
        <v>0</v>
      </c>
      <c r="G203" s="46">
        <f t="shared" si="12"/>
        <v>102</v>
      </c>
      <c r="H203" s="32">
        <f t="shared" si="15"/>
        <v>40.800000000000004</v>
      </c>
      <c r="I203" s="46"/>
      <c r="J203" s="46">
        <f t="shared" si="13"/>
        <v>5.9605203183619093E-4</v>
      </c>
      <c r="K203" s="46">
        <f t="shared" si="14"/>
        <v>7944.7775323445885</v>
      </c>
      <c r="L203" s="46"/>
    </row>
    <row r="204" spans="2:12">
      <c r="B204" s="46" t="s">
        <v>88</v>
      </c>
      <c r="C204" s="46" t="s">
        <v>323</v>
      </c>
      <c r="D204" s="62" t="s">
        <v>327</v>
      </c>
      <c r="E204" s="47">
        <v>43</v>
      </c>
      <c r="F204" s="47">
        <v>0</v>
      </c>
      <c r="G204" s="46">
        <f t="shared" si="12"/>
        <v>43</v>
      </c>
      <c r="H204" s="32">
        <f t="shared" si="15"/>
        <v>17.2</v>
      </c>
      <c r="I204" s="46"/>
      <c r="J204" s="46">
        <f t="shared" si="13"/>
        <v>2.5127683695055106E-4</v>
      </c>
      <c r="K204" s="46">
        <f t="shared" si="14"/>
        <v>3349.2689597138951</v>
      </c>
      <c r="L204" s="46"/>
    </row>
    <row r="205" spans="2:12">
      <c r="B205" s="48" t="s">
        <v>88</v>
      </c>
      <c r="C205" s="48" t="s">
        <v>328</v>
      </c>
      <c r="D205" s="63" t="s">
        <v>329</v>
      </c>
      <c r="E205" s="49">
        <v>252</v>
      </c>
      <c r="F205" s="49">
        <v>57</v>
      </c>
      <c r="G205" s="48">
        <f t="shared" si="12"/>
        <v>309</v>
      </c>
      <c r="H205" s="32">
        <f t="shared" si="15"/>
        <v>123.60000000000001</v>
      </c>
      <c r="I205" s="48">
        <f>SUM(H205)</f>
        <v>123.60000000000001</v>
      </c>
      <c r="J205" s="48">
        <f t="shared" si="13"/>
        <v>1.472599137477648E-3</v>
      </c>
      <c r="K205" s="48">
        <f t="shared" si="14"/>
        <v>19628.273903439571</v>
      </c>
      <c r="L205" s="48">
        <f>SUM(K205)</f>
        <v>19628.273903439571</v>
      </c>
    </row>
    <row r="206" spans="2:12">
      <c r="B206" s="42" t="s">
        <v>88</v>
      </c>
      <c r="C206" s="42" t="s">
        <v>330</v>
      </c>
      <c r="D206" s="60" t="s">
        <v>331</v>
      </c>
      <c r="E206" s="43">
        <v>209</v>
      </c>
      <c r="F206" s="43">
        <v>29</v>
      </c>
      <c r="G206" s="42">
        <f t="shared" si="12"/>
        <v>238</v>
      </c>
      <c r="H206" s="32">
        <f t="shared" si="15"/>
        <v>95.2</v>
      </c>
      <c r="I206" s="42">
        <f>SUM(H206)</f>
        <v>95.2</v>
      </c>
      <c r="J206" s="42">
        <f t="shared" si="13"/>
        <v>1.2213223005270971E-3</v>
      </c>
      <c r="K206" s="42">
        <f t="shared" si="14"/>
        <v>16279.004943725677</v>
      </c>
      <c r="L206" s="42">
        <f>SUM(K206)</f>
        <v>16279.004943725677</v>
      </c>
    </row>
    <row r="207" spans="2:12">
      <c r="B207" s="36" t="s">
        <v>85</v>
      </c>
      <c r="C207" s="36" t="s">
        <v>332</v>
      </c>
      <c r="D207" s="57" t="s">
        <v>333</v>
      </c>
      <c r="E207" s="37">
        <v>39</v>
      </c>
      <c r="F207" s="37">
        <v>0</v>
      </c>
      <c r="G207" s="36">
        <f t="shared" si="12"/>
        <v>39</v>
      </c>
      <c r="H207" s="32">
        <f t="shared" si="15"/>
        <v>15.600000000000001</v>
      </c>
      <c r="I207" s="36">
        <f>SUM(H207:H217)</f>
        <v>2676.7999999999997</v>
      </c>
      <c r="J207" s="36">
        <f t="shared" si="13"/>
        <v>2.2790224746677885E-4</v>
      </c>
      <c r="K207" s="36">
        <f t="shared" si="14"/>
        <v>3037.7090564846953</v>
      </c>
      <c r="L207" s="36">
        <f>SUM(K207:K217)</f>
        <v>437196.43420637422</v>
      </c>
    </row>
    <row r="208" spans="2:12">
      <c r="B208" s="36" t="s">
        <v>88</v>
      </c>
      <c r="C208" s="36" t="s">
        <v>332</v>
      </c>
      <c r="D208" s="57" t="s">
        <v>334</v>
      </c>
      <c r="E208" s="37">
        <v>636</v>
      </c>
      <c r="F208" s="37">
        <v>0</v>
      </c>
      <c r="G208" s="36">
        <f t="shared" si="12"/>
        <v>636</v>
      </c>
      <c r="H208" s="32">
        <f t="shared" si="15"/>
        <v>254.4</v>
      </c>
      <c r="I208" s="36"/>
      <c r="J208" s="36">
        <f t="shared" si="13"/>
        <v>3.7165597279197782E-3</v>
      </c>
      <c r="K208" s="36">
        <f t="shared" si="14"/>
        <v>49538.024613442722</v>
      </c>
      <c r="L208" s="36"/>
    </row>
    <row r="209" spans="2:12">
      <c r="B209" s="36" t="s">
        <v>88</v>
      </c>
      <c r="C209" s="36" t="s">
        <v>332</v>
      </c>
      <c r="D209" s="57" t="s">
        <v>335</v>
      </c>
      <c r="E209" s="37">
        <v>708</v>
      </c>
      <c r="F209" s="37">
        <v>0</v>
      </c>
      <c r="G209" s="36">
        <f t="shared" si="12"/>
        <v>708</v>
      </c>
      <c r="H209" s="32">
        <f t="shared" si="15"/>
        <v>283.2</v>
      </c>
      <c r="I209" s="36"/>
      <c r="J209" s="36">
        <f t="shared" si="13"/>
        <v>4.1373023386276778E-3</v>
      </c>
      <c r="K209" s="36">
        <f t="shared" si="14"/>
        <v>55146.102871568321</v>
      </c>
      <c r="L209" s="36"/>
    </row>
    <row r="210" spans="2:12">
      <c r="B210" s="36" t="s">
        <v>88</v>
      </c>
      <c r="C210" s="36" t="s">
        <v>332</v>
      </c>
      <c r="D210" s="57" t="s">
        <v>336</v>
      </c>
      <c r="E210" s="37">
        <v>967</v>
      </c>
      <c r="F210" s="37">
        <v>0</v>
      </c>
      <c r="G210" s="36">
        <f t="shared" si="12"/>
        <v>967</v>
      </c>
      <c r="H210" s="32">
        <f t="shared" si="15"/>
        <v>386.8</v>
      </c>
      <c r="I210" s="36"/>
      <c r="J210" s="36">
        <f t="shared" si="13"/>
        <v>5.6508070077019275E-3</v>
      </c>
      <c r="K210" s="36">
        <f t="shared" si="14"/>
        <v>75319.606605658992</v>
      </c>
      <c r="L210" s="36"/>
    </row>
    <row r="211" spans="2:12">
      <c r="B211" s="36" t="s">
        <v>88</v>
      </c>
      <c r="C211" s="36" t="s">
        <v>332</v>
      </c>
      <c r="D211" s="57" t="s">
        <v>337</v>
      </c>
      <c r="E211" s="37">
        <v>1010</v>
      </c>
      <c r="F211" s="37">
        <v>97</v>
      </c>
      <c r="G211" s="36">
        <f t="shared" si="12"/>
        <v>1107</v>
      </c>
      <c r="H211" s="32">
        <f t="shared" si="15"/>
        <v>442.8</v>
      </c>
      <c r="I211" s="36"/>
      <c r="J211" s="36">
        <f t="shared" si="13"/>
        <v>5.902083844652478E-3</v>
      </c>
      <c r="K211" s="36">
        <f t="shared" si="14"/>
        <v>78668.875565372873</v>
      </c>
      <c r="L211" s="36"/>
    </row>
    <row r="212" spans="2:12">
      <c r="B212" s="36" t="s">
        <v>88</v>
      </c>
      <c r="C212" s="36" t="s">
        <v>332</v>
      </c>
      <c r="D212" s="57" t="s">
        <v>338</v>
      </c>
      <c r="E212" s="37">
        <v>553</v>
      </c>
      <c r="F212" s="37">
        <v>98</v>
      </c>
      <c r="G212" s="36">
        <f t="shared" si="12"/>
        <v>651</v>
      </c>
      <c r="H212" s="32">
        <f t="shared" si="15"/>
        <v>260.40000000000003</v>
      </c>
      <c r="I212" s="36"/>
      <c r="J212" s="36">
        <f t="shared" si="13"/>
        <v>3.2315369961315055E-3</v>
      </c>
      <c r="K212" s="36">
        <f t="shared" si="14"/>
        <v>43073.156621436836</v>
      </c>
      <c r="L212" s="36"/>
    </row>
    <row r="213" spans="2:12">
      <c r="B213" s="36" t="s">
        <v>88</v>
      </c>
      <c r="C213" s="36" t="s">
        <v>332</v>
      </c>
      <c r="D213" s="57" t="s">
        <v>339</v>
      </c>
      <c r="E213" s="37">
        <v>503</v>
      </c>
      <c r="F213" s="37">
        <v>84</v>
      </c>
      <c r="G213" s="36">
        <f t="shared" si="12"/>
        <v>587</v>
      </c>
      <c r="H213" s="32">
        <f t="shared" si="15"/>
        <v>234.8</v>
      </c>
      <c r="I213" s="36"/>
      <c r="J213" s="36">
        <f t="shared" si="13"/>
        <v>2.9393546275843529E-3</v>
      </c>
      <c r="K213" s="36">
        <f t="shared" si="14"/>
        <v>39178.65783107184</v>
      </c>
      <c r="L213" s="36"/>
    </row>
    <row r="214" spans="2:12">
      <c r="B214" s="36" t="s">
        <v>88</v>
      </c>
      <c r="C214" s="36" t="s">
        <v>332</v>
      </c>
      <c r="D214" s="57" t="s">
        <v>340</v>
      </c>
      <c r="E214" s="37">
        <v>267</v>
      </c>
      <c r="F214" s="37">
        <v>227</v>
      </c>
      <c r="G214" s="36">
        <f t="shared" si="12"/>
        <v>494</v>
      </c>
      <c r="H214" s="32">
        <f t="shared" si="15"/>
        <v>197.60000000000002</v>
      </c>
      <c r="I214" s="36"/>
      <c r="J214" s="36">
        <f t="shared" si="13"/>
        <v>1.5602538480417939E-3</v>
      </c>
      <c r="K214" s="36">
        <f t="shared" si="14"/>
        <v>20796.62354054907</v>
      </c>
      <c r="L214" s="36"/>
    </row>
    <row r="215" spans="2:12">
      <c r="B215" s="36" t="s">
        <v>88</v>
      </c>
      <c r="C215" s="36" t="s">
        <v>332</v>
      </c>
      <c r="D215" s="57" t="s">
        <v>341</v>
      </c>
      <c r="E215" s="37">
        <v>490</v>
      </c>
      <c r="F215" s="37">
        <v>109</v>
      </c>
      <c r="G215" s="36">
        <f t="shared" si="12"/>
        <v>599</v>
      </c>
      <c r="H215" s="32">
        <f t="shared" si="15"/>
        <v>239.60000000000002</v>
      </c>
      <c r="I215" s="36"/>
      <c r="J215" s="36">
        <f t="shared" si="13"/>
        <v>2.8633872117620933E-3</v>
      </c>
      <c r="K215" s="36">
        <f t="shared" si="14"/>
        <v>38166.088145576941</v>
      </c>
      <c r="L215" s="36"/>
    </row>
    <row r="216" spans="2:12">
      <c r="B216" s="36" t="s">
        <v>88</v>
      </c>
      <c r="C216" s="36" t="s">
        <v>332</v>
      </c>
      <c r="D216" s="57" t="s">
        <v>342</v>
      </c>
      <c r="E216" s="37">
        <v>84</v>
      </c>
      <c r="F216" s="37">
        <v>164</v>
      </c>
      <c r="G216" s="36">
        <f t="shared" si="12"/>
        <v>248</v>
      </c>
      <c r="H216" s="32">
        <f t="shared" si="15"/>
        <v>99.2</v>
      </c>
      <c r="I216" s="36"/>
      <c r="J216" s="36">
        <f t="shared" si="13"/>
        <v>4.9086637915921603E-4</v>
      </c>
      <c r="K216" s="36">
        <f t="shared" si="14"/>
        <v>6542.7579678131906</v>
      </c>
      <c r="L216" s="36"/>
    </row>
    <row r="217" spans="2:12">
      <c r="B217" s="36" t="s">
        <v>88</v>
      </c>
      <c r="C217" s="36" t="s">
        <v>332</v>
      </c>
      <c r="D217" s="57" t="s">
        <v>343</v>
      </c>
      <c r="E217" s="37">
        <v>356</v>
      </c>
      <c r="F217" s="37">
        <v>300</v>
      </c>
      <c r="G217" s="36">
        <f t="shared" si="12"/>
        <v>656</v>
      </c>
      <c r="H217" s="32">
        <f t="shared" si="15"/>
        <v>262.40000000000003</v>
      </c>
      <c r="I217" s="36"/>
      <c r="J217" s="36">
        <f t="shared" si="13"/>
        <v>2.080338464055725E-3</v>
      </c>
      <c r="K217" s="36">
        <f t="shared" si="14"/>
        <v>27728.831387398757</v>
      </c>
      <c r="L217" s="36"/>
    </row>
    <row r="218" spans="2:12">
      <c r="B218" s="46" t="s">
        <v>88</v>
      </c>
      <c r="C218" s="46" t="s">
        <v>344</v>
      </c>
      <c r="D218" s="62" t="s">
        <v>345</v>
      </c>
      <c r="E218" s="47">
        <v>230</v>
      </c>
      <c r="F218" s="47">
        <v>0</v>
      </c>
      <c r="G218" s="46">
        <f t="shared" si="12"/>
        <v>230</v>
      </c>
      <c r="H218" s="32">
        <f t="shared" si="15"/>
        <v>92</v>
      </c>
      <c r="I218" s="46">
        <f>SUM(H218:H230)</f>
        <v>1004</v>
      </c>
      <c r="J218" s="46">
        <f t="shared" si="13"/>
        <v>1.344038895316901E-3</v>
      </c>
      <c r="K218" s="46">
        <f t="shared" si="14"/>
        <v>17914.694435678972</v>
      </c>
      <c r="L218" s="46">
        <f>SUM(K218:K230)</f>
        <v>150016.0934048596</v>
      </c>
    </row>
    <row r="219" spans="2:12">
      <c r="B219" s="46" t="s">
        <v>88</v>
      </c>
      <c r="C219" s="46" t="s">
        <v>344</v>
      </c>
      <c r="D219" s="62" t="s">
        <v>346</v>
      </c>
      <c r="E219" s="47">
        <v>265</v>
      </c>
      <c r="F219" s="47">
        <v>70</v>
      </c>
      <c r="G219" s="46">
        <f t="shared" si="12"/>
        <v>335</v>
      </c>
      <c r="H219" s="32">
        <f t="shared" si="15"/>
        <v>134</v>
      </c>
      <c r="I219" s="46"/>
      <c r="J219" s="46">
        <f t="shared" si="13"/>
        <v>1.5485665532999078E-3</v>
      </c>
      <c r="K219" s="46">
        <f t="shared" si="14"/>
        <v>20640.843588934469</v>
      </c>
      <c r="L219" s="46"/>
    </row>
    <row r="220" spans="2:12">
      <c r="B220" s="46" t="s">
        <v>88</v>
      </c>
      <c r="C220" s="46" t="s">
        <v>344</v>
      </c>
      <c r="D220" s="62" t="s">
        <v>347</v>
      </c>
      <c r="E220" s="47">
        <v>38</v>
      </c>
      <c r="F220" s="47">
        <v>336</v>
      </c>
      <c r="G220" s="46">
        <f t="shared" si="12"/>
        <v>374</v>
      </c>
      <c r="H220" s="32">
        <f t="shared" si="15"/>
        <v>149.6</v>
      </c>
      <c r="I220" s="46"/>
      <c r="J220" s="46">
        <f t="shared" si="13"/>
        <v>2.2205860009583581E-4</v>
      </c>
      <c r="K220" s="46">
        <f t="shared" si="14"/>
        <v>2959.8190806773955</v>
      </c>
      <c r="L220" s="46"/>
    </row>
    <row r="221" spans="2:12">
      <c r="B221" s="46" t="s">
        <v>88</v>
      </c>
      <c r="C221" s="46" t="s">
        <v>344</v>
      </c>
      <c r="D221" s="62" t="s">
        <v>348</v>
      </c>
      <c r="E221" s="47">
        <v>119</v>
      </c>
      <c r="F221" s="47">
        <v>35</v>
      </c>
      <c r="G221" s="46">
        <f t="shared" si="12"/>
        <v>154</v>
      </c>
      <c r="H221" s="32">
        <f t="shared" si="15"/>
        <v>61.6</v>
      </c>
      <c r="I221" s="46"/>
      <c r="J221" s="46">
        <f t="shared" si="13"/>
        <v>6.9539403714222268E-4</v>
      </c>
      <c r="K221" s="46">
        <f t="shared" si="14"/>
        <v>9268.9071210686852</v>
      </c>
      <c r="L221" s="46"/>
    </row>
    <row r="222" spans="2:12">
      <c r="B222" s="46" t="s">
        <v>88</v>
      </c>
      <c r="C222" s="46" t="s">
        <v>344</v>
      </c>
      <c r="D222" s="62" t="s">
        <v>349</v>
      </c>
      <c r="E222" s="47">
        <v>155</v>
      </c>
      <c r="F222" s="47">
        <v>28</v>
      </c>
      <c r="G222" s="46">
        <f t="shared" si="12"/>
        <v>183</v>
      </c>
      <c r="H222" s="32">
        <f t="shared" si="15"/>
        <v>73.2</v>
      </c>
      <c r="I222" s="46"/>
      <c r="J222" s="46">
        <f t="shared" si="13"/>
        <v>9.0576534249617237E-4</v>
      </c>
      <c r="K222" s="46">
        <f t="shared" si="14"/>
        <v>12072.946250131481</v>
      </c>
      <c r="L222" s="46"/>
    </row>
    <row r="223" spans="2:12">
      <c r="B223" s="46" t="s">
        <v>88</v>
      </c>
      <c r="C223" s="46" t="s">
        <v>344</v>
      </c>
      <c r="D223" s="62" t="s">
        <v>350</v>
      </c>
      <c r="E223" s="47">
        <v>114</v>
      </c>
      <c r="F223" s="47">
        <v>6</v>
      </c>
      <c r="G223" s="46">
        <f t="shared" si="12"/>
        <v>120</v>
      </c>
      <c r="H223" s="32">
        <f t="shared" si="15"/>
        <v>48</v>
      </c>
      <c r="I223" s="46"/>
      <c r="J223" s="46">
        <f t="shared" si="13"/>
        <v>6.6617580028750746E-4</v>
      </c>
      <c r="K223" s="46">
        <f t="shared" si="14"/>
        <v>8879.4572420321874</v>
      </c>
      <c r="L223" s="46"/>
    </row>
    <row r="224" spans="2:12">
      <c r="B224" s="46" t="s">
        <v>88</v>
      </c>
      <c r="C224" s="46" t="s">
        <v>344</v>
      </c>
      <c r="D224" s="62" t="s">
        <v>351</v>
      </c>
      <c r="E224" s="47">
        <v>98</v>
      </c>
      <c r="F224" s="47">
        <v>0</v>
      </c>
      <c r="G224" s="46">
        <f t="shared" si="12"/>
        <v>98</v>
      </c>
      <c r="H224" s="32">
        <f t="shared" si="15"/>
        <v>39.200000000000003</v>
      </c>
      <c r="I224" s="46"/>
      <c r="J224" s="46">
        <f t="shared" si="13"/>
        <v>5.7267744235241864E-4</v>
      </c>
      <c r="K224" s="46">
        <f t="shared" si="14"/>
        <v>7633.2176291153883</v>
      </c>
      <c r="L224" s="46"/>
    </row>
    <row r="225" spans="2:12">
      <c r="B225" s="46" t="s">
        <v>88</v>
      </c>
      <c r="C225" s="46" t="s">
        <v>344</v>
      </c>
      <c r="D225" s="62" t="s">
        <v>352</v>
      </c>
      <c r="E225" s="47">
        <v>192</v>
      </c>
      <c r="F225" s="47">
        <v>45</v>
      </c>
      <c r="G225" s="46">
        <f t="shared" si="12"/>
        <v>237</v>
      </c>
      <c r="H225" s="32">
        <f t="shared" si="15"/>
        <v>94.800000000000011</v>
      </c>
      <c r="I225" s="46"/>
      <c r="J225" s="46">
        <f t="shared" si="13"/>
        <v>1.1219802952210651E-3</v>
      </c>
      <c r="K225" s="46">
        <f t="shared" si="14"/>
        <v>14954.875355001577</v>
      </c>
      <c r="L225" s="46"/>
    </row>
    <row r="226" spans="2:12">
      <c r="B226" s="46" t="s">
        <v>88</v>
      </c>
      <c r="C226" s="46" t="s">
        <v>344</v>
      </c>
      <c r="D226" s="62" t="s">
        <v>353</v>
      </c>
      <c r="E226" s="47">
        <v>146</v>
      </c>
      <c r="F226" s="47">
        <v>0</v>
      </c>
      <c r="G226" s="46">
        <f t="shared" si="12"/>
        <v>146</v>
      </c>
      <c r="H226" s="32">
        <f t="shared" si="15"/>
        <v>58.400000000000006</v>
      </c>
      <c r="I226" s="46"/>
      <c r="J226" s="46">
        <f t="shared" si="13"/>
        <v>8.5317251615768498E-4</v>
      </c>
      <c r="K226" s="46">
        <f t="shared" si="14"/>
        <v>11371.936467865784</v>
      </c>
      <c r="L226" s="46"/>
    </row>
    <row r="227" spans="2:12">
      <c r="B227" s="46" t="s">
        <v>88</v>
      </c>
      <c r="C227" s="46" t="s">
        <v>344</v>
      </c>
      <c r="D227" s="62" t="s">
        <v>354</v>
      </c>
      <c r="E227" s="47">
        <v>132</v>
      </c>
      <c r="F227" s="47">
        <v>0</v>
      </c>
      <c r="G227" s="46">
        <f t="shared" si="12"/>
        <v>132</v>
      </c>
      <c r="H227" s="32">
        <f t="shared" si="15"/>
        <v>52.800000000000004</v>
      </c>
      <c r="I227" s="46"/>
      <c r="J227" s="46">
        <f t="shared" si="13"/>
        <v>7.7136145296448236E-4</v>
      </c>
      <c r="K227" s="46">
        <f t="shared" si="14"/>
        <v>10281.476806563585</v>
      </c>
      <c r="L227" s="46"/>
    </row>
    <row r="228" spans="2:12">
      <c r="B228" s="46" t="s">
        <v>88</v>
      </c>
      <c r="C228" s="46" t="s">
        <v>344</v>
      </c>
      <c r="D228" s="62" t="s">
        <v>355</v>
      </c>
      <c r="E228" s="47">
        <v>87</v>
      </c>
      <c r="F228" s="47">
        <v>0</v>
      </c>
      <c r="G228" s="46">
        <f t="shared" si="12"/>
        <v>87</v>
      </c>
      <c r="H228" s="32">
        <f t="shared" si="15"/>
        <v>34.800000000000004</v>
      </c>
      <c r="I228" s="46"/>
      <c r="J228" s="46">
        <f t="shared" si="13"/>
        <v>5.0839732127204516E-4</v>
      </c>
      <c r="K228" s="46">
        <f t="shared" si="14"/>
        <v>6776.4278952350896</v>
      </c>
      <c r="L228" s="46"/>
    </row>
    <row r="229" spans="2:12">
      <c r="B229" s="46" t="s">
        <v>88</v>
      </c>
      <c r="C229" s="46" t="s">
        <v>344</v>
      </c>
      <c r="D229" s="62" t="s">
        <v>356</v>
      </c>
      <c r="E229" s="47">
        <v>216</v>
      </c>
      <c r="F229" s="47">
        <v>29</v>
      </c>
      <c r="G229" s="46">
        <f t="shared" si="12"/>
        <v>245</v>
      </c>
      <c r="H229" s="32">
        <f t="shared" si="15"/>
        <v>98</v>
      </c>
      <c r="I229" s="46"/>
      <c r="J229" s="46">
        <f t="shared" si="13"/>
        <v>1.2622278321236984E-3</v>
      </c>
      <c r="K229" s="46">
        <f t="shared" si="14"/>
        <v>16824.234774376775</v>
      </c>
      <c r="L229" s="46"/>
    </row>
    <row r="230" spans="2:12">
      <c r="B230" s="46" t="s">
        <v>88</v>
      </c>
      <c r="C230" s="46" t="s">
        <v>344</v>
      </c>
      <c r="D230" s="62" t="s">
        <v>357</v>
      </c>
      <c r="E230" s="47">
        <v>134</v>
      </c>
      <c r="F230" s="47">
        <v>35</v>
      </c>
      <c r="G230" s="46">
        <f t="shared" si="12"/>
        <v>169</v>
      </c>
      <c r="H230" s="32">
        <f t="shared" si="15"/>
        <v>67.600000000000009</v>
      </c>
      <c r="I230" s="46"/>
      <c r="J230" s="46">
        <f t="shared" si="13"/>
        <v>7.8304874770636845E-4</v>
      </c>
      <c r="K230" s="46">
        <f t="shared" si="14"/>
        <v>10437.256758178186</v>
      </c>
      <c r="L230" s="46"/>
    </row>
    <row r="231" spans="2:12">
      <c r="B231" s="48" t="s">
        <v>88</v>
      </c>
      <c r="C231" s="48" t="s">
        <v>358</v>
      </c>
      <c r="D231" s="63" t="s">
        <v>359</v>
      </c>
      <c r="E231" s="49">
        <v>499</v>
      </c>
      <c r="F231" s="49">
        <v>97</v>
      </c>
      <c r="G231" s="48">
        <f t="shared" si="12"/>
        <v>596</v>
      </c>
      <c r="H231" s="32">
        <f t="shared" si="15"/>
        <v>238.4</v>
      </c>
      <c r="I231" s="48">
        <f>SUM(H231:H235)</f>
        <v>1077.2</v>
      </c>
      <c r="J231" s="48">
        <f t="shared" si="13"/>
        <v>2.9159800381005807E-3</v>
      </c>
      <c r="K231" s="48">
        <f t="shared" si="14"/>
        <v>38867.097927842638</v>
      </c>
      <c r="L231" s="48">
        <f>SUM(K231:K235)</f>
        <v>159051.33059850635</v>
      </c>
    </row>
    <row r="232" spans="2:12">
      <c r="B232" s="48" t="s">
        <v>88</v>
      </c>
      <c r="C232" s="48" t="s">
        <v>358</v>
      </c>
      <c r="D232" s="63" t="s">
        <v>360</v>
      </c>
      <c r="E232" s="49">
        <v>461</v>
      </c>
      <c r="F232" s="49">
        <v>125</v>
      </c>
      <c r="G232" s="48">
        <f t="shared" si="12"/>
        <v>586</v>
      </c>
      <c r="H232" s="32">
        <f t="shared" si="15"/>
        <v>234.4</v>
      </c>
      <c r="I232" s="48"/>
      <c r="J232" s="48">
        <f t="shared" si="13"/>
        <v>2.693921438004745E-3</v>
      </c>
      <c r="K232" s="48">
        <f t="shared" si="14"/>
        <v>35907.278847165246</v>
      </c>
      <c r="L232" s="48"/>
    </row>
    <row r="233" spans="2:12">
      <c r="B233" s="48" t="s">
        <v>88</v>
      </c>
      <c r="C233" s="48" t="s">
        <v>358</v>
      </c>
      <c r="D233" s="63" t="s">
        <v>361</v>
      </c>
      <c r="E233" s="49">
        <v>761</v>
      </c>
      <c r="F233" s="49">
        <v>0</v>
      </c>
      <c r="G233" s="48">
        <f t="shared" si="12"/>
        <v>761</v>
      </c>
      <c r="H233" s="32">
        <f t="shared" si="15"/>
        <v>304.40000000000003</v>
      </c>
      <c r="I233" s="48"/>
      <c r="J233" s="48">
        <f t="shared" si="13"/>
        <v>4.4470156492876596E-3</v>
      </c>
      <c r="K233" s="48">
        <f t="shared" si="14"/>
        <v>59274.271589355216</v>
      </c>
      <c r="L233" s="48"/>
    </row>
    <row r="234" spans="2:12">
      <c r="B234" s="48" t="s">
        <v>88</v>
      </c>
      <c r="C234" s="48" t="s">
        <v>358</v>
      </c>
      <c r="D234" s="63" t="s">
        <v>362</v>
      </c>
      <c r="E234" s="49">
        <v>45</v>
      </c>
      <c r="F234" s="49">
        <v>170</v>
      </c>
      <c r="G234" s="48">
        <f t="shared" si="12"/>
        <v>215</v>
      </c>
      <c r="H234" s="32">
        <f t="shared" si="15"/>
        <v>86</v>
      </c>
      <c r="I234" s="48"/>
      <c r="J234" s="48">
        <f t="shared" si="13"/>
        <v>2.6296413169243715E-4</v>
      </c>
      <c r="K234" s="48">
        <f t="shared" si="14"/>
        <v>3505.0489113284948</v>
      </c>
      <c r="L234" s="48"/>
    </row>
    <row r="235" spans="2:12">
      <c r="B235" s="48" t="s">
        <v>88</v>
      </c>
      <c r="C235" s="48" t="s">
        <v>358</v>
      </c>
      <c r="D235" s="63" t="s">
        <v>363</v>
      </c>
      <c r="E235" s="49">
        <v>276</v>
      </c>
      <c r="F235" s="49">
        <v>259</v>
      </c>
      <c r="G235" s="48">
        <f t="shared" si="12"/>
        <v>535</v>
      </c>
      <c r="H235" s="32">
        <f t="shared" si="15"/>
        <v>214</v>
      </c>
      <c r="I235" s="48"/>
      <c r="J235" s="48">
        <f t="shared" si="13"/>
        <v>1.6128466743802812E-3</v>
      </c>
      <c r="K235" s="48">
        <f t="shared" si="14"/>
        <v>21497.633322814771</v>
      </c>
      <c r="L235" s="48"/>
    </row>
    <row r="236" spans="2:12">
      <c r="B236" s="42" t="s">
        <v>88</v>
      </c>
      <c r="C236" s="42" t="s">
        <v>364</v>
      </c>
      <c r="D236" s="60" t="s">
        <v>365</v>
      </c>
      <c r="E236" s="43">
        <v>115</v>
      </c>
      <c r="F236" s="43">
        <v>0</v>
      </c>
      <c r="G236" s="42">
        <f t="shared" si="12"/>
        <v>115</v>
      </c>
      <c r="H236" s="32">
        <f t="shared" si="15"/>
        <v>46</v>
      </c>
      <c r="I236" s="42">
        <f>SUM(H236:H240)</f>
        <v>133.60000000000002</v>
      </c>
      <c r="J236" s="42">
        <f t="shared" si="13"/>
        <v>6.720194476584505E-4</v>
      </c>
      <c r="K236" s="42">
        <f t="shared" si="14"/>
        <v>8957.3472178394859</v>
      </c>
      <c r="L236" s="42">
        <f>SUM(K236:K240)</f>
        <v>24223.782476070264</v>
      </c>
    </row>
    <row r="237" spans="2:12">
      <c r="B237" s="42" t="s">
        <v>88</v>
      </c>
      <c r="C237" s="42" t="s">
        <v>364</v>
      </c>
      <c r="D237" s="60" t="s">
        <v>366</v>
      </c>
      <c r="E237" s="43">
        <v>39</v>
      </c>
      <c r="F237" s="43">
        <v>0</v>
      </c>
      <c r="G237" s="42">
        <f t="shared" si="12"/>
        <v>39</v>
      </c>
      <c r="H237" s="32">
        <f t="shared" si="15"/>
        <v>15.600000000000001</v>
      </c>
      <c r="I237" s="42"/>
      <c r="J237" s="42">
        <f t="shared" si="13"/>
        <v>2.2790224746677885E-4</v>
      </c>
      <c r="K237" s="42">
        <f t="shared" si="14"/>
        <v>3037.7090564846953</v>
      </c>
      <c r="L237" s="42"/>
    </row>
    <row r="238" spans="2:12">
      <c r="B238" s="42" t="s">
        <v>88</v>
      </c>
      <c r="C238" s="42" t="s">
        <v>364</v>
      </c>
      <c r="D238" s="60" t="s">
        <v>367</v>
      </c>
      <c r="E238" s="43">
        <v>17</v>
      </c>
      <c r="F238" s="43">
        <v>0</v>
      </c>
      <c r="G238" s="42">
        <f t="shared" si="12"/>
        <v>17</v>
      </c>
      <c r="H238" s="32">
        <f t="shared" si="15"/>
        <v>6.8000000000000007</v>
      </c>
      <c r="I238" s="42"/>
      <c r="J238" s="42">
        <f t="shared" si="13"/>
        <v>9.9342005306031817E-5</v>
      </c>
      <c r="K238" s="42">
        <f t="shared" si="14"/>
        <v>1324.1295887240981</v>
      </c>
      <c r="L238" s="42"/>
    </row>
    <row r="239" spans="2:12">
      <c r="B239" s="42" t="s">
        <v>88</v>
      </c>
      <c r="C239" s="42" t="s">
        <v>364</v>
      </c>
      <c r="D239" s="60" t="s">
        <v>368</v>
      </c>
      <c r="E239" s="43">
        <v>51</v>
      </c>
      <c r="F239" s="43">
        <v>0</v>
      </c>
      <c r="G239" s="42">
        <f t="shared" si="12"/>
        <v>51</v>
      </c>
      <c r="H239" s="32">
        <f t="shared" si="15"/>
        <v>20.400000000000002</v>
      </c>
      <c r="I239" s="42"/>
      <c r="J239" s="42">
        <f t="shared" si="13"/>
        <v>2.9802601591809546E-4</v>
      </c>
      <c r="K239" s="42">
        <f t="shared" si="14"/>
        <v>3972.3887661722943</v>
      </c>
      <c r="L239" s="42"/>
    </row>
    <row r="240" spans="2:12">
      <c r="B240" s="42" t="s">
        <v>88</v>
      </c>
      <c r="C240" s="42" t="s">
        <v>364</v>
      </c>
      <c r="D240" s="60" t="s">
        <v>369</v>
      </c>
      <c r="E240" s="43">
        <v>89</v>
      </c>
      <c r="F240" s="43">
        <v>23</v>
      </c>
      <c r="G240" s="42">
        <f t="shared" si="12"/>
        <v>112</v>
      </c>
      <c r="H240" s="32">
        <f t="shared" si="15"/>
        <v>44.800000000000004</v>
      </c>
      <c r="I240" s="42"/>
      <c r="J240" s="42">
        <f t="shared" si="13"/>
        <v>5.2008461601393125E-4</v>
      </c>
      <c r="K240" s="42">
        <f t="shared" si="14"/>
        <v>6932.2078468496893</v>
      </c>
      <c r="L240" s="42"/>
    </row>
    <row r="241" spans="2:12">
      <c r="B241" s="44" t="s">
        <v>85</v>
      </c>
      <c r="C241" s="44" t="s">
        <v>370</v>
      </c>
      <c r="D241" s="61" t="s">
        <v>371</v>
      </c>
      <c r="E241" s="45">
        <v>241</v>
      </c>
      <c r="F241" s="45">
        <v>75</v>
      </c>
      <c r="G241" s="44">
        <f t="shared" si="12"/>
        <v>316</v>
      </c>
      <c r="H241" s="32">
        <f t="shared" si="15"/>
        <v>126.4</v>
      </c>
      <c r="I241" s="44">
        <f>SUM(H241:H256)</f>
        <v>1894</v>
      </c>
      <c r="J241" s="44">
        <f t="shared" si="13"/>
        <v>1.4083190163972745E-3</v>
      </c>
      <c r="K241" s="44">
        <f t="shared" si="14"/>
        <v>18771.484169559273</v>
      </c>
      <c r="L241" s="44">
        <f>SUM(K241:K256)</f>
        <v>306419.16482591775</v>
      </c>
    </row>
    <row r="242" spans="2:12">
      <c r="B242" s="44" t="s">
        <v>88</v>
      </c>
      <c r="C242" s="44" t="s">
        <v>370</v>
      </c>
      <c r="D242" s="61" t="s">
        <v>372</v>
      </c>
      <c r="E242" s="45">
        <v>164</v>
      </c>
      <c r="F242" s="45">
        <v>0</v>
      </c>
      <c r="G242" s="44">
        <f t="shared" si="12"/>
        <v>164</v>
      </c>
      <c r="H242" s="32">
        <f t="shared" si="15"/>
        <v>65.600000000000009</v>
      </c>
      <c r="I242" s="44"/>
      <c r="J242" s="44">
        <f t="shared" si="13"/>
        <v>9.5835816883465988E-4</v>
      </c>
      <c r="K242" s="44">
        <f t="shared" si="14"/>
        <v>12773.956032397182</v>
      </c>
      <c r="L242" s="44"/>
    </row>
    <row r="243" spans="2:12">
      <c r="B243" s="44" t="s">
        <v>88</v>
      </c>
      <c r="C243" s="44" t="s">
        <v>370</v>
      </c>
      <c r="D243" s="61" t="s">
        <v>373</v>
      </c>
      <c r="E243" s="45">
        <v>254</v>
      </c>
      <c r="F243" s="45">
        <v>56</v>
      </c>
      <c r="G243" s="44">
        <f t="shared" si="12"/>
        <v>310</v>
      </c>
      <c r="H243" s="32">
        <f t="shared" si="15"/>
        <v>124</v>
      </c>
      <c r="I243" s="44"/>
      <c r="J243" s="44">
        <f t="shared" si="13"/>
        <v>1.4842864322195341E-3</v>
      </c>
      <c r="K243" s="44">
        <f t="shared" si="14"/>
        <v>19784.053855054168</v>
      </c>
      <c r="L243" s="44"/>
    </row>
    <row r="244" spans="2:12">
      <c r="B244" s="44" t="s">
        <v>88</v>
      </c>
      <c r="C244" s="44" t="s">
        <v>370</v>
      </c>
      <c r="D244" s="61" t="s">
        <v>374</v>
      </c>
      <c r="E244" s="45">
        <v>596</v>
      </c>
      <c r="F244" s="45">
        <v>87</v>
      </c>
      <c r="G244" s="44">
        <f t="shared" si="12"/>
        <v>683</v>
      </c>
      <c r="H244" s="32">
        <f t="shared" si="15"/>
        <v>273.2</v>
      </c>
      <c r="I244" s="44"/>
      <c r="J244" s="44">
        <f t="shared" si="13"/>
        <v>3.4828138330820564E-3</v>
      </c>
      <c r="K244" s="44">
        <f t="shared" si="14"/>
        <v>46422.425581150732</v>
      </c>
      <c r="L244" s="44"/>
    </row>
    <row r="245" spans="2:12">
      <c r="B245" s="44" t="s">
        <v>88</v>
      </c>
      <c r="C245" s="44" t="s">
        <v>370</v>
      </c>
      <c r="D245" s="61" t="s">
        <v>375</v>
      </c>
      <c r="E245" s="45">
        <v>145</v>
      </c>
      <c r="F245" s="45">
        <v>0</v>
      </c>
      <c r="G245" s="44">
        <f t="shared" si="12"/>
        <v>145</v>
      </c>
      <c r="H245" s="32">
        <f t="shared" si="15"/>
        <v>58</v>
      </c>
      <c r="I245" s="44"/>
      <c r="J245" s="44">
        <f t="shared" si="13"/>
        <v>8.4732886878674193E-4</v>
      </c>
      <c r="K245" s="44">
        <f t="shared" si="14"/>
        <v>11294.046492058484</v>
      </c>
      <c r="L245" s="44"/>
    </row>
    <row r="246" spans="2:12">
      <c r="B246" s="44" t="s">
        <v>88</v>
      </c>
      <c r="C246" s="44" t="s">
        <v>370</v>
      </c>
      <c r="D246" s="61" t="s">
        <v>376</v>
      </c>
      <c r="E246" s="45">
        <v>371</v>
      </c>
      <c r="F246" s="45">
        <v>65</v>
      </c>
      <c r="G246" s="44">
        <f t="shared" si="12"/>
        <v>436</v>
      </c>
      <c r="H246" s="32">
        <f t="shared" si="15"/>
        <v>174.4</v>
      </c>
      <c r="I246" s="44"/>
      <c r="J246" s="44">
        <f t="shared" si="13"/>
        <v>2.1679931746198706E-3</v>
      </c>
      <c r="K246" s="44">
        <f t="shared" si="14"/>
        <v>28897.181024508256</v>
      </c>
      <c r="L246" s="44"/>
    </row>
    <row r="247" spans="2:12">
      <c r="B247" s="44" t="s">
        <v>88</v>
      </c>
      <c r="C247" s="44" t="s">
        <v>370</v>
      </c>
      <c r="D247" s="61" t="s">
        <v>377</v>
      </c>
      <c r="E247" s="45">
        <v>358</v>
      </c>
      <c r="F247" s="45">
        <v>0</v>
      </c>
      <c r="G247" s="44">
        <f t="shared" si="12"/>
        <v>358</v>
      </c>
      <c r="H247" s="32">
        <f t="shared" si="15"/>
        <v>143.20000000000002</v>
      </c>
      <c r="I247" s="44"/>
      <c r="J247" s="44">
        <f t="shared" si="13"/>
        <v>2.0920257587976111E-3</v>
      </c>
      <c r="K247" s="44">
        <f t="shared" si="14"/>
        <v>27884.611339013358</v>
      </c>
      <c r="L247" s="44"/>
    </row>
    <row r="248" spans="2:12">
      <c r="B248" s="44" t="s">
        <v>88</v>
      </c>
      <c r="C248" s="44" t="s">
        <v>370</v>
      </c>
      <c r="D248" s="61" t="s">
        <v>378</v>
      </c>
      <c r="E248" s="45">
        <v>29</v>
      </c>
      <c r="F248" s="45">
        <v>200</v>
      </c>
      <c r="G248" s="44">
        <f t="shared" si="12"/>
        <v>229</v>
      </c>
      <c r="H248" s="32">
        <f t="shared" si="15"/>
        <v>91.600000000000009</v>
      </c>
      <c r="I248" s="44"/>
      <c r="J248" s="44">
        <f t="shared" si="13"/>
        <v>1.6946577375734839E-4</v>
      </c>
      <c r="K248" s="44">
        <f t="shared" si="14"/>
        <v>2258.8092984116965</v>
      </c>
      <c r="L248" s="44"/>
    </row>
    <row r="249" spans="2:12">
      <c r="B249" s="44" t="s">
        <v>88</v>
      </c>
      <c r="C249" s="44" t="s">
        <v>370</v>
      </c>
      <c r="D249" s="61" t="s">
        <v>379</v>
      </c>
      <c r="E249" s="45">
        <v>166</v>
      </c>
      <c r="F249" s="45">
        <v>164</v>
      </c>
      <c r="G249" s="44">
        <f t="shared" si="12"/>
        <v>330</v>
      </c>
      <c r="H249" s="32">
        <f t="shared" si="15"/>
        <v>132</v>
      </c>
      <c r="I249" s="44"/>
      <c r="J249" s="44">
        <f t="shared" si="13"/>
        <v>9.7004546357654597E-4</v>
      </c>
      <c r="K249" s="44">
        <f t="shared" si="14"/>
        <v>12929.735984011781</v>
      </c>
      <c r="L249" s="44"/>
    </row>
    <row r="250" spans="2:12">
      <c r="B250" s="44" t="s">
        <v>88</v>
      </c>
      <c r="C250" s="44" t="s">
        <v>370</v>
      </c>
      <c r="D250" s="61" t="s">
        <v>380</v>
      </c>
      <c r="E250" s="45">
        <v>120</v>
      </c>
      <c r="F250" s="45">
        <v>0</v>
      </c>
      <c r="G250" s="44">
        <f t="shared" si="12"/>
        <v>120</v>
      </c>
      <c r="H250" s="32">
        <f t="shared" si="15"/>
        <v>48</v>
      </c>
      <c r="I250" s="44"/>
      <c r="J250" s="44">
        <f t="shared" si="13"/>
        <v>7.0123768451316572E-4</v>
      </c>
      <c r="K250" s="44">
        <f t="shared" si="14"/>
        <v>9346.7970968759855</v>
      </c>
      <c r="L250" s="44"/>
    </row>
    <row r="251" spans="2:12">
      <c r="B251" s="44" t="s">
        <v>88</v>
      </c>
      <c r="C251" s="44" t="s">
        <v>370</v>
      </c>
      <c r="D251" s="61" t="s">
        <v>381</v>
      </c>
      <c r="E251" s="45">
        <v>385</v>
      </c>
      <c r="F251" s="45">
        <v>54</v>
      </c>
      <c r="G251" s="44">
        <f t="shared" si="12"/>
        <v>439</v>
      </c>
      <c r="H251" s="32">
        <f t="shared" si="15"/>
        <v>175.60000000000002</v>
      </c>
      <c r="I251" s="44"/>
      <c r="J251" s="44">
        <f t="shared" si="13"/>
        <v>2.2498042378130733E-3</v>
      </c>
      <c r="K251" s="44">
        <f t="shared" si="14"/>
        <v>29987.640685810453</v>
      </c>
      <c r="L251" s="44"/>
    </row>
    <row r="252" spans="2:12">
      <c r="B252" s="44" t="s">
        <v>88</v>
      </c>
      <c r="C252" s="44" t="s">
        <v>370</v>
      </c>
      <c r="D252" s="61" t="s">
        <v>382</v>
      </c>
      <c r="E252" s="45">
        <v>406</v>
      </c>
      <c r="F252" s="45">
        <v>100</v>
      </c>
      <c r="G252" s="44">
        <f t="shared" si="12"/>
        <v>506</v>
      </c>
      <c r="H252" s="32">
        <f t="shared" si="15"/>
        <v>202.4</v>
      </c>
      <c r="I252" s="44"/>
      <c r="J252" s="44">
        <f t="shared" si="13"/>
        <v>2.3725208326028776E-3</v>
      </c>
      <c r="K252" s="44">
        <f t="shared" si="14"/>
        <v>31623.330177763757</v>
      </c>
      <c r="L252" s="44"/>
    </row>
    <row r="253" spans="2:12">
      <c r="B253" s="44" t="s">
        <v>88</v>
      </c>
      <c r="C253" s="44" t="s">
        <v>370</v>
      </c>
      <c r="D253" s="61" t="s">
        <v>383</v>
      </c>
      <c r="E253" s="45">
        <v>111</v>
      </c>
      <c r="F253" s="45">
        <v>0</v>
      </c>
      <c r="G253" s="44">
        <f t="shared" si="12"/>
        <v>111</v>
      </c>
      <c r="H253" s="32">
        <f t="shared" si="15"/>
        <v>44.400000000000006</v>
      </c>
      <c r="I253" s="44"/>
      <c r="J253" s="44">
        <f t="shared" si="13"/>
        <v>6.4864485817467833E-4</v>
      </c>
      <c r="K253" s="44">
        <f t="shared" si="14"/>
        <v>8645.7873146102866</v>
      </c>
      <c r="L253" s="44"/>
    </row>
    <row r="254" spans="2:12">
      <c r="B254" s="44" t="s">
        <v>88</v>
      </c>
      <c r="C254" s="44" t="s">
        <v>370</v>
      </c>
      <c r="D254" s="61" t="s">
        <v>384</v>
      </c>
      <c r="E254" s="45">
        <v>132</v>
      </c>
      <c r="F254" s="45">
        <v>0</v>
      </c>
      <c r="G254" s="44">
        <f t="shared" si="12"/>
        <v>132</v>
      </c>
      <c r="H254" s="32">
        <f t="shared" si="15"/>
        <v>52.800000000000004</v>
      </c>
      <c r="I254" s="44"/>
      <c r="J254" s="44">
        <f t="shared" si="13"/>
        <v>7.7136145296448236E-4</v>
      </c>
      <c r="K254" s="44">
        <f t="shared" si="14"/>
        <v>10281.476806563585</v>
      </c>
      <c r="L254" s="44"/>
    </row>
    <row r="255" spans="2:12">
      <c r="B255" s="44" t="s">
        <v>88</v>
      </c>
      <c r="C255" s="44" t="s">
        <v>370</v>
      </c>
      <c r="D255" s="61" t="s">
        <v>385</v>
      </c>
      <c r="E255" s="45">
        <v>304</v>
      </c>
      <c r="F255" s="45">
        <v>0</v>
      </c>
      <c r="G255" s="44">
        <f t="shared" si="12"/>
        <v>304</v>
      </c>
      <c r="H255" s="32">
        <f t="shared" si="15"/>
        <v>121.60000000000001</v>
      </c>
      <c r="I255" s="44"/>
      <c r="J255" s="44">
        <f t="shared" si="13"/>
        <v>1.7764688007666865E-3</v>
      </c>
      <c r="K255" s="44">
        <f t="shared" si="14"/>
        <v>23678.552645419164</v>
      </c>
      <c r="L255" s="44"/>
    </row>
    <row r="256" spans="2:12">
      <c r="B256" s="44" t="s">
        <v>88</v>
      </c>
      <c r="C256" s="44" t="s">
        <v>370</v>
      </c>
      <c r="D256" s="61" t="s">
        <v>386</v>
      </c>
      <c r="E256" s="45">
        <v>152</v>
      </c>
      <c r="F256" s="45">
        <v>0</v>
      </c>
      <c r="G256" s="44">
        <f t="shared" si="12"/>
        <v>152</v>
      </c>
      <c r="H256" s="32">
        <f t="shared" si="15"/>
        <v>60.800000000000004</v>
      </c>
      <c r="I256" s="44"/>
      <c r="J256" s="44">
        <f t="shared" si="13"/>
        <v>8.8823440038334324E-4</v>
      </c>
      <c r="K256" s="44">
        <f t="shared" si="14"/>
        <v>11839.276322709582</v>
      </c>
      <c r="L256" s="44"/>
    </row>
    <row r="257" spans="2:12">
      <c r="B257" s="32" t="s">
        <v>88</v>
      </c>
      <c r="C257" s="32" t="s">
        <v>387</v>
      </c>
      <c r="D257" s="55" t="s">
        <v>388</v>
      </c>
      <c r="E257" s="33">
        <v>67</v>
      </c>
      <c r="F257" s="33">
        <v>0</v>
      </c>
      <c r="G257" s="32">
        <f t="shared" si="12"/>
        <v>67</v>
      </c>
      <c r="H257" s="32">
        <f t="shared" si="15"/>
        <v>26.8</v>
      </c>
      <c r="I257" s="32">
        <f>SUM(H257:H262)</f>
        <v>420.40000000000003</v>
      </c>
      <c r="J257" s="32">
        <f t="shared" si="13"/>
        <v>3.9152437385318422E-4</v>
      </c>
      <c r="K257" s="32">
        <f t="shared" si="14"/>
        <v>5218.628379089093</v>
      </c>
      <c r="L257" s="32">
        <f>SUM(K257:K262)</f>
        <v>74307.036920164101</v>
      </c>
    </row>
    <row r="258" spans="2:12">
      <c r="B258" s="32" t="s">
        <v>88</v>
      </c>
      <c r="C258" s="32" t="s">
        <v>387</v>
      </c>
      <c r="D258" s="55" t="s">
        <v>389</v>
      </c>
      <c r="E258" s="33">
        <v>327</v>
      </c>
      <c r="F258" s="33">
        <v>28</v>
      </c>
      <c r="G258" s="32">
        <f t="shared" si="12"/>
        <v>355</v>
      </c>
      <c r="H258" s="32">
        <f t="shared" si="15"/>
        <v>142</v>
      </c>
      <c r="I258" s="32"/>
      <c r="J258" s="32">
        <f t="shared" si="13"/>
        <v>1.9108726902983767E-3</v>
      </c>
      <c r="K258" s="32">
        <f t="shared" si="14"/>
        <v>25470.022088987062</v>
      </c>
      <c r="L258" s="32"/>
    </row>
    <row r="259" spans="2:12">
      <c r="B259" s="32" t="s">
        <v>88</v>
      </c>
      <c r="C259" s="32" t="s">
        <v>387</v>
      </c>
      <c r="D259" s="55" t="s">
        <v>390</v>
      </c>
      <c r="E259" s="33">
        <v>334</v>
      </c>
      <c r="F259" s="33">
        <v>69</v>
      </c>
      <c r="G259" s="32">
        <f t="shared" si="12"/>
        <v>403</v>
      </c>
      <c r="H259" s="32">
        <f t="shared" si="15"/>
        <v>161.20000000000002</v>
      </c>
      <c r="I259" s="32"/>
      <c r="J259" s="32">
        <f t="shared" si="13"/>
        <v>1.951778221894978E-3</v>
      </c>
      <c r="K259" s="32">
        <f t="shared" si="14"/>
        <v>26015.251919638162</v>
      </c>
      <c r="L259" s="32"/>
    </row>
    <row r="260" spans="2:12">
      <c r="B260" s="32" t="s">
        <v>88</v>
      </c>
      <c r="C260" s="32" t="s">
        <v>387</v>
      </c>
      <c r="D260" s="55" t="s">
        <v>391</v>
      </c>
      <c r="E260" s="33">
        <v>92</v>
      </c>
      <c r="F260" s="33">
        <v>0</v>
      </c>
      <c r="G260" s="32">
        <f t="shared" ref="G260:G323" si="16">E260+F260</f>
        <v>92</v>
      </c>
      <c r="H260" s="32">
        <f t="shared" si="15"/>
        <v>36.800000000000004</v>
      </c>
      <c r="I260" s="32"/>
      <c r="J260" s="32">
        <f t="shared" ref="J260:J323" si="17">E260/$E$736</f>
        <v>5.3761555812676038E-4</v>
      </c>
      <c r="K260" s="32">
        <f t="shared" ref="K260:K323" si="18">J260*$K$736</f>
        <v>7165.8777742715893</v>
      </c>
      <c r="L260" s="32"/>
    </row>
    <row r="261" spans="2:12">
      <c r="B261" s="32" t="s">
        <v>88</v>
      </c>
      <c r="C261" s="32" t="s">
        <v>387</v>
      </c>
      <c r="D261" s="55" t="s">
        <v>392</v>
      </c>
      <c r="E261" s="33">
        <v>72</v>
      </c>
      <c r="F261" s="33">
        <v>0</v>
      </c>
      <c r="G261" s="32">
        <f t="shared" si="16"/>
        <v>72</v>
      </c>
      <c r="H261" s="32">
        <f t="shared" ref="H261:H324" si="19">G261*0.4</f>
        <v>28.8</v>
      </c>
      <c r="I261" s="32"/>
      <c r="J261" s="32">
        <f t="shared" si="17"/>
        <v>4.2074261070789944E-4</v>
      </c>
      <c r="K261" s="32">
        <f t="shared" si="18"/>
        <v>5608.0782581255917</v>
      </c>
      <c r="L261" s="32"/>
    </row>
    <row r="262" spans="2:12">
      <c r="B262" s="32" t="s">
        <v>88</v>
      </c>
      <c r="C262" s="32" t="s">
        <v>387</v>
      </c>
      <c r="D262" s="55" t="s">
        <v>393</v>
      </c>
      <c r="E262" s="33">
        <v>62</v>
      </c>
      <c r="F262" s="33">
        <v>0</v>
      </c>
      <c r="G262" s="32">
        <f t="shared" si="16"/>
        <v>62</v>
      </c>
      <c r="H262" s="32">
        <f t="shared" si="19"/>
        <v>24.8</v>
      </c>
      <c r="I262" s="32"/>
      <c r="J262" s="32">
        <f t="shared" si="17"/>
        <v>3.6230613699846895E-4</v>
      </c>
      <c r="K262" s="32">
        <f t="shared" si="18"/>
        <v>4829.1785000525924</v>
      </c>
      <c r="L262" s="32"/>
    </row>
    <row r="263" spans="2:12">
      <c r="B263" s="34" t="s">
        <v>88</v>
      </c>
      <c r="C263" s="34" t="s">
        <v>394</v>
      </c>
      <c r="D263" s="56" t="s">
        <v>395</v>
      </c>
      <c r="E263" s="35">
        <v>228</v>
      </c>
      <c r="F263" s="35">
        <v>62</v>
      </c>
      <c r="G263" s="34">
        <f t="shared" si="16"/>
        <v>290</v>
      </c>
      <c r="H263" s="32">
        <f t="shared" si="19"/>
        <v>116</v>
      </c>
      <c r="I263" s="34">
        <f>SUM(H263:H266)</f>
        <v>179.60000000000002</v>
      </c>
      <c r="J263" s="34">
        <f t="shared" si="17"/>
        <v>1.3323516005750149E-3</v>
      </c>
      <c r="K263" s="34">
        <f t="shared" si="18"/>
        <v>17758.914484064375</v>
      </c>
      <c r="L263" s="34">
        <f>SUM(K263:K266)</f>
        <v>30143.420637425057</v>
      </c>
    </row>
    <row r="264" spans="2:12">
      <c r="B264" s="34" t="s">
        <v>88</v>
      </c>
      <c r="C264" s="34" t="s">
        <v>394</v>
      </c>
      <c r="D264" s="56" t="s">
        <v>396</v>
      </c>
      <c r="E264" s="35">
        <v>59</v>
      </c>
      <c r="F264" s="35">
        <v>0</v>
      </c>
      <c r="G264" s="34">
        <f t="shared" si="16"/>
        <v>59</v>
      </c>
      <c r="H264" s="32">
        <f t="shared" si="19"/>
        <v>23.6</v>
      </c>
      <c r="I264" s="34"/>
      <c r="J264" s="34">
        <f t="shared" si="17"/>
        <v>3.4477519488563982E-4</v>
      </c>
      <c r="K264" s="34">
        <f t="shared" si="18"/>
        <v>4595.5085726306934</v>
      </c>
      <c r="L264" s="34"/>
    </row>
    <row r="265" spans="2:12">
      <c r="B265" s="34" t="s">
        <v>88</v>
      </c>
      <c r="C265" s="34" t="s">
        <v>394</v>
      </c>
      <c r="D265" s="56" t="s">
        <v>397</v>
      </c>
      <c r="E265" s="35">
        <v>58</v>
      </c>
      <c r="F265" s="35">
        <v>0</v>
      </c>
      <c r="G265" s="34">
        <f t="shared" si="16"/>
        <v>58</v>
      </c>
      <c r="H265" s="32">
        <f t="shared" si="19"/>
        <v>23.200000000000003</v>
      </c>
      <c r="I265" s="34"/>
      <c r="J265" s="34">
        <f t="shared" si="17"/>
        <v>3.3893154751469677E-4</v>
      </c>
      <c r="K265" s="34">
        <f t="shared" si="18"/>
        <v>4517.6185968233931</v>
      </c>
      <c r="L265" s="34"/>
    </row>
    <row r="266" spans="2:12">
      <c r="B266" s="34" t="s">
        <v>88</v>
      </c>
      <c r="C266" s="34" t="s">
        <v>394</v>
      </c>
      <c r="D266" s="56" t="s">
        <v>398</v>
      </c>
      <c r="E266" s="35">
        <v>42</v>
      </c>
      <c r="F266" s="35">
        <v>0</v>
      </c>
      <c r="G266" s="34">
        <f t="shared" si="16"/>
        <v>42</v>
      </c>
      <c r="H266" s="32">
        <f t="shared" si="19"/>
        <v>16.8</v>
      </c>
      <c r="I266" s="34"/>
      <c r="J266" s="34">
        <f t="shared" si="17"/>
        <v>2.4543318957960801E-4</v>
      </c>
      <c r="K266" s="34">
        <f t="shared" si="18"/>
        <v>3271.3789839065953</v>
      </c>
      <c r="L266" s="34"/>
    </row>
    <row r="267" spans="2:12">
      <c r="B267" s="36" t="s">
        <v>88</v>
      </c>
      <c r="C267" s="36" t="s">
        <v>399</v>
      </c>
      <c r="D267" s="57" t="s">
        <v>400</v>
      </c>
      <c r="E267" s="37">
        <v>63</v>
      </c>
      <c r="F267" s="37">
        <v>0</v>
      </c>
      <c r="G267" s="36">
        <f t="shared" si="16"/>
        <v>63</v>
      </c>
      <c r="H267" s="32">
        <f t="shared" si="19"/>
        <v>25.200000000000003</v>
      </c>
      <c r="I267" s="36">
        <f>SUM(H267:H270)</f>
        <v>193.20000000000002</v>
      </c>
      <c r="J267" s="36">
        <f t="shared" si="17"/>
        <v>3.6814978436941199E-4</v>
      </c>
      <c r="K267" s="36">
        <f t="shared" si="18"/>
        <v>4907.0684758598927</v>
      </c>
      <c r="L267" s="36">
        <f>SUM(K267:K270)</f>
        <v>37620.858314925848</v>
      </c>
    </row>
    <row r="268" spans="2:12">
      <c r="B268" s="36" t="s">
        <v>88</v>
      </c>
      <c r="C268" s="36" t="s">
        <v>399</v>
      </c>
      <c r="D268" s="57" t="s">
        <v>401</v>
      </c>
      <c r="E268" s="37">
        <v>80</v>
      </c>
      <c r="F268" s="37">
        <v>0</v>
      </c>
      <c r="G268" s="36">
        <f t="shared" si="16"/>
        <v>80</v>
      </c>
      <c r="H268" s="32">
        <f t="shared" si="19"/>
        <v>32</v>
      </c>
      <c r="I268" s="36"/>
      <c r="J268" s="36">
        <f t="shared" si="17"/>
        <v>4.6749178967544385E-4</v>
      </c>
      <c r="K268" s="36">
        <f t="shared" si="18"/>
        <v>6231.1980645839913</v>
      </c>
      <c r="L268" s="36"/>
    </row>
    <row r="269" spans="2:12">
      <c r="B269" s="36" t="s">
        <v>88</v>
      </c>
      <c r="C269" s="36" t="s">
        <v>399</v>
      </c>
      <c r="D269" s="57" t="s">
        <v>402</v>
      </c>
      <c r="E269" s="37">
        <v>219</v>
      </c>
      <c r="F269" s="37">
        <v>0</v>
      </c>
      <c r="G269" s="36">
        <f t="shared" si="16"/>
        <v>219</v>
      </c>
      <c r="H269" s="32">
        <f t="shared" si="19"/>
        <v>87.600000000000009</v>
      </c>
      <c r="I269" s="36"/>
      <c r="J269" s="36">
        <f t="shared" si="17"/>
        <v>1.2797587742365275E-3</v>
      </c>
      <c r="K269" s="36">
        <f t="shared" si="18"/>
        <v>17057.904701798674</v>
      </c>
      <c r="L269" s="36"/>
    </row>
    <row r="270" spans="2:12">
      <c r="B270" s="36" t="s">
        <v>88</v>
      </c>
      <c r="C270" s="36" t="s">
        <v>399</v>
      </c>
      <c r="D270" s="57" t="s">
        <v>403</v>
      </c>
      <c r="E270" s="37">
        <v>121</v>
      </c>
      <c r="F270" s="37">
        <v>0</v>
      </c>
      <c r="G270" s="36">
        <f t="shared" si="16"/>
        <v>121</v>
      </c>
      <c r="H270" s="32">
        <f t="shared" si="19"/>
        <v>48.400000000000006</v>
      </c>
      <c r="I270" s="36"/>
      <c r="J270" s="36">
        <f t="shared" si="17"/>
        <v>7.0708133188410877E-4</v>
      </c>
      <c r="K270" s="36">
        <f t="shared" si="18"/>
        <v>9424.6870726832858</v>
      </c>
      <c r="L270" s="36"/>
    </row>
    <row r="271" spans="2:12">
      <c r="B271" s="46" t="s">
        <v>88</v>
      </c>
      <c r="C271" s="46" t="s">
        <v>404</v>
      </c>
      <c r="D271" s="62" t="s">
        <v>405</v>
      </c>
      <c r="E271" s="47">
        <v>80</v>
      </c>
      <c r="F271" s="47">
        <v>0</v>
      </c>
      <c r="G271" s="46">
        <f t="shared" si="16"/>
        <v>80</v>
      </c>
      <c r="H271" s="32">
        <f t="shared" si="19"/>
        <v>32</v>
      </c>
      <c r="I271" s="46">
        <f>SUM(H271:H274)</f>
        <v>238.40000000000003</v>
      </c>
      <c r="J271" s="46">
        <f t="shared" si="17"/>
        <v>4.6749178967544385E-4</v>
      </c>
      <c r="K271" s="46">
        <f t="shared" si="18"/>
        <v>6231.1980645839913</v>
      </c>
      <c r="L271" s="46">
        <f>SUM(K271:K274)</f>
        <v>39568.107710108336</v>
      </c>
    </row>
    <row r="272" spans="2:12">
      <c r="B272" s="46" t="s">
        <v>88</v>
      </c>
      <c r="C272" s="46" t="s">
        <v>404</v>
      </c>
      <c r="D272" s="62" t="s">
        <v>406</v>
      </c>
      <c r="E272" s="47">
        <v>305</v>
      </c>
      <c r="F272" s="47">
        <v>88</v>
      </c>
      <c r="G272" s="46">
        <f t="shared" si="16"/>
        <v>393</v>
      </c>
      <c r="H272" s="32">
        <f t="shared" si="19"/>
        <v>157.20000000000002</v>
      </c>
      <c r="I272" s="46"/>
      <c r="J272" s="46">
        <f t="shared" si="17"/>
        <v>1.7823124481376295E-3</v>
      </c>
      <c r="K272" s="46">
        <f t="shared" si="18"/>
        <v>23756.442621226463</v>
      </c>
      <c r="L272" s="46"/>
    </row>
    <row r="273" spans="2:12">
      <c r="B273" s="46" t="s">
        <v>88</v>
      </c>
      <c r="C273" s="46" t="s">
        <v>404</v>
      </c>
      <c r="D273" s="62" t="s">
        <v>407</v>
      </c>
      <c r="E273" s="47">
        <v>30</v>
      </c>
      <c r="F273" s="47">
        <v>0</v>
      </c>
      <c r="G273" s="46">
        <f t="shared" si="16"/>
        <v>30</v>
      </c>
      <c r="H273" s="32">
        <f t="shared" si="19"/>
        <v>12</v>
      </c>
      <c r="I273" s="46"/>
      <c r="J273" s="46">
        <f t="shared" si="17"/>
        <v>1.7530942112829143E-4</v>
      </c>
      <c r="K273" s="46">
        <f t="shared" si="18"/>
        <v>2336.6992742189964</v>
      </c>
      <c r="L273" s="46"/>
    </row>
    <row r="274" spans="2:12" ht="26.25">
      <c r="B274" s="46" t="s">
        <v>88</v>
      </c>
      <c r="C274" s="46" t="s">
        <v>404</v>
      </c>
      <c r="D274" s="62" t="s">
        <v>408</v>
      </c>
      <c r="E274" s="47">
        <v>93</v>
      </c>
      <c r="F274" s="47">
        <v>0</v>
      </c>
      <c r="G274" s="46">
        <f t="shared" si="16"/>
        <v>93</v>
      </c>
      <c r="H274" s="32">
        <f t="shared" si="19"/>
        <v>37.200000000000003</v>
      </c>
      <c r="I274" s="46"/>
      <c r="J274" s="46">
        <f t="shared" si="17"/>
        <v>5.4345920549770342E-4</v>
      </c>
      <c r="K274" s="46">
        <f t="shared" si="18"/>
        <v>7243.7677500788886</v>
      </c>
      <c r="L274" s="46"/>
    </row>
    <row r="275" spans="2:12">
      <c r="B275" s="48" t="s">
        <v>88</v>
      </c>
      <c r="C275" s="48" t="s">
        <v>409</v>
      </c>
      <c r="D275" s="63" t="s">
        <v>410</v>
      </c>
      <c r="E275" s="49">
        <v>86</v>
      </c>
      <c r="F275" s="49">
        <v>0</v>
      </c>
      <c r="G275" s="48">
        <f t="shared" si="16"/>
        <v>86</v>
      </c>
      <c r="H275" s="32">
        <f t="shared" si="19"/>
        <v>34.4</v>
      </c>
      <c r="I275" s="48">
        <f>SUM(H275:H282)</f>
        <v>530.79999999999995</v>
      </c>
      <c r="J275" s="48">
        <f t="shared" si="17"/>
        <v>5.0255367390110212E-4</v>
      </c>
      <c r="K275" s="48">
        <f t="shared" si="18"/>
        <v>6698.5379194277903</v>
      </c>
      <c r="L275" s="48">
        <f>SUM(K275:K282)</f>
        <v>85990.533291259082</v>
      </c>
    </row>
    <row r="276" spans="2:12">
      <c r="B276" s="48" t="s">
        <v>88</v>
      </c>
      <c r="C276" s="48" t="s">
        <v>409</v>
      </c>
      <c r="D276" s="63" t="s">
        <v>411</v>
      </c>
      <c r="E276" s="49">
        <v>36</v>
      </c>
      <c r="F276" s="49">
        <v>0</v>
      </c>
      <c r="G276" s="48">
        <f t="shared" si="16"/>
        <v>36</v>
      </c>
      <c r="H276" s="32">
        <f t="shared" si="19"/>
        <v>14.4</v>
      </c>
      <c r="I276" s="48"/>
      <c r="J276" s="48">
        <f t="shared" si="17"/>
        <v>2.1037130535394972E-4</v>
      </c>
      <c r="K276" s="48">
        <f t="shared" si="18"/>
        <v>2804.0391290627958</v>
      </c>
      <c r="L276" s="48"/>
    </row>
    <row r="277" spans="2:12">
      <c r="B277" s="48" t="s">
        <v>88</v>
      </c>
      <c r="C277" s="48" t="s">
        <v>409</v>
      </c>
      <c r="D277" s="63" t="s">
        <v>412</v>
      </c>
      <c r="E277" s="49">
        <v>40</v>
      </c>
      <c r="F277" s="49">
        <v>0</v>
      </c>
      <c r="G277" s="48">
        <f t="shared" si="16"/>
        <v>40</v>
      </c>
      <c r="H277" s="32">
        <f t="shared" si="19"/>
        <v>16</v>
      </c>
      <c r="I277" s="48"/>
      <c r="J277" s="48">
        <f t="shared" si="17"/>
        <v>2.3374589483772193E-4</v>
      </c>
      <c r="K277" s="48">
        <f t="shared" si="18"/>
        <v>3115.5990322919956</v>
      </c>
      <c r="L277" s="48"/>
    </row>
    <row r="278" spans="2:12">
      <c r="B278" s="48" t="s">
        <v>88</v>
      </c>
      <c r="C278" s="48" t="s">
        <v>409</v>
      </c>
      <c r="D278" s="63" t="s">
        <v>413</v>
      </c>
      <c r="E278" s="49">
        <v>372</v>
      </c>
      <c r="F278" s="49">
        <v>0</v>
      </c>
      <c r="G278" s="48">
        <f t="shared" si="16"/>
        <v>372</v>
      </c>
      <c r="H278" s="32">
        <f t="shared" si="19"/>
        <v>148.80000000000001</v>
      </c>
      <c r="I278" s="48"/>
      <c r="J278" s="48">
        <f t="shared" si="17"/>
        <v>2.1738368219908137E-3</v>
      </c>
      <c r="K278" s="48">
        <f t="shared" si="18"/>
        <v>28975.071000315555</v>
      </c>
      <c r="L278" s="48"/>
    </row>
    <row r="279" spans="2:12">
      <c r="B279" s="48" t="s">
        <v>88</v>
      </c>
      <c r="C279" s="48" t="s">
        <v>409</v>
      </c>
      <c r="D279" s="63" t="s">
        <v>414</v>
      </c>
      <c r="E279" s="49">
        <v>67</v>
      </c>
      <c r="F279" s="49">
        <v>144</v>
      </c>
      <c r="G279" s="48">
        <f t="shared" si="16"/>
        <v>211</v>
      </c>
      <c r="H279" s="32">
        <f t="shared" si="19"/>
        <v>84.4</v>
      </c>
      <c r="I279" s="48"/>
      <c r="J279" s="48">
        <f t="shared" si="17"/>
        <v>3.9152437385318422E-4</v>
      </c>
      <c r="K279" s="48">
        <f t="shared" si="18"/>
        <v>5218.628379089093</v>
      </c>
      <c r="L279" s="48"/>
    </row>
    <row r="280" spans="2:12">
      <c r="B280" s="48" t="s">
        <v>88</v>
      </c>
      <c r="C280" s="48" t="s">
        <v>409</v>
      </c>
      <c r="D280" s="63" t="s">
        <v>415</v>
      </c>
      <c r="E280" s="49">
        <v>426</v>
      </c>
      <c r="F280" s="49">
        <v>79</v>
      </c>
      <c r="G280" s="48">
        <f t="shared" si="16"/>
        <v>505</v>
      </c>
      <c r="H280" s="32">
        <f t="shared" si="19"/>
        <v>202</v>
      </c>
      <c r="I280" s="48"/>
      <c r="J280" s="48">
        <f t="shared" si="17"/>
        <v>2.4893937800217385E-3</v>
      </c>
      <c r="K280" s="48">
        <f t="shared" si="18"/>
        <v>33181.129693909752</v>
      </c>
      <c r="L280" s="48"/>
    </row>
    <row r="281" spans="2:12">
      <c r="B281" s="48" t="s">
        <v>88</v>
      </c>
      <c r="C281" s="48" t="s">
        <v>409</v>
      </c>
      <c r="D281" s="63" t="s">
        <v>416</v>
      </c>
      <c r="E281" s="49">
        <v>61</v>
      </c>
      <c r="F281" s="49">
        <v>0</v>
      </c>
      <c r="G281" s="48">
        <f t="shared" si="16"/>
        <v>61</v>
      </c>
      <c r="H281" s="32">
        <f t="shared" si="19"/>
        <v>24.400000000000002</v>
      </c>
      <c r="I281" s="48"/>
      <c r="J281" s="48">
        <f t="shared" si="17"/>
        <v>3.564624896275259E-4</v>
      </c>
      <c r="K281" s="48">
        <f t="shared" si="18"/>
        <v>4751.288524245293</v>
      </c>
      <c r="L281" s="48"/>
    </row>
    <row r="282" spans="2:12">
      <c r="B282" s="48" t="s">
        <v>88</v>
      </c>
      <c r="C282" s="48" t="s">
        <v>409</v>
      </c>
      <c r="D282" s="63" t="s">
        <v>417</v>
      </c>
      <c r="E282" s="49">
        <v>16</v>
      </c>
      <c r="F282" s="49">
        <v>0</v>
      </c>
      <c r="G282" s="48">
        <f t="shared" si="16"/>
        <v>16</v>
      </c>
      <c r="H282" s="32">
        <f t="shared" si="19"/>
        <v>6.4</v>
      </c>
      <c r="I282" s="48"/>
      <c r="J282" s="48">
        <f t="shared" si="17"/>
        <v>9.3498357935088759E-5</v>
      </c>
      <c r="K282" s="48">
        <f t="shared" si="18"/>
        <v>1246.239612916798</v>
      </c>
      <c r="L282" s="48"/>
    </row>
    <row r="283" spans="2:12">
      <c r="B283" s="42" t="s">
        <v>88</v>
      </c>
      <c r="C283" s="42" t="s">
        <v>418</v>
      </c>
      <c r="D283" s="60" t="s">
        <v>419</v>
      </c>
      <c r="E283" s="43">
        <v>70</v>
      </c>
      <c r="F283" s="43">
        <v>0</v>
      </c>
      <c r="G283" s="42">
        <f t="shared" si="16"/>
        <v>70</v>
      </c>
      <c r="H283" s="32">
        <f t="shared" si="19"/>
        <v>28</v>
      </c>
      <c r="I283" s="42">
        <f>SUM(H283:H284)</f>
        <v>164.4</v>
      </c>
      <c r="J283" s="42">
        <f t="shared" si="17"/>
        <v>4.0905531596601336E-4</v>
      </c>
      <c r="K283" s="42">
        <f t="shared" si="18"/>
        <v>5452.298306510992</v>
      </c>
      <c r="L283" s="42">
        <f>SUM(K283:K284)</f>
        <v>29052.960976122857</v>
      </c>
    </row>
    <row r="284" spans="2:12">
      <c r="B284" s="42" t="s">
        <v>88</v>
      </c>
      <c r="C284" s="42" t="s">
        <v>418</v>
      </c>
      <c r="D284" s="60" t="s">
        <v>420</v>
      </c>
      <c r="E284" s="43">
        <v>303</v>
      </c>
      <c r="F284" s="43">
        <v>38</v>
      </c>
      <c r="G284" s="42">
        <f t="shared" si="16"/>
        <v>341</v>
      </c>
      <c r="H284" s="32">
        <f t="shared" si="19"/>
        <v>136.4</v>
      </c>
      <c r="I284" s="42"/>
      <c r="J284" s="42">
        <f t="shared" si="17"/>
        <v>1.7706251533957434E-3</v>
      </c>
      <c r="K284" s="42">
        <f t="shared" si="18"/>
        <v>23600.662669611866</v>
      </c>
      <c r="L284" s="42"/>
    </row>
    <row r="285" spans="2:12">
      <c r="B285" s="36" t="s">
        <v>88</v>
      </c>
      <c r="C285" s="36" t="s">
        <v>421</v>
      </c>
      <c r="D285" s="57" t="s">
        <v>422</v>
      </c>
      <c r="E285" s="37">
        <v>35</v>
      </c>
      <c r="F285" s="37">
        <v>30</v>
      </c>
      <c r="G285" s="36">
        <f t="shared" si="16"/>
        <v>65</v>
      </c>
      <c r="H285" s="32">
        <f t="shared" si="19"/>
        <v>26</v>
      </c>
      <c r="I285" s="36">
        <f>SUM(H285:H290)</f>
        <v>184.8</v>
      </c>
      <c r="J285" s="36">
        <f t="shared" si="17"/>
        <v>2.0452765798300668E-4</v>
      </c>
      <c r="K285" s="36">
        <f t="shared" si="18"/>
        <v>2726.149153255496</v>
      </c>
      <c r="L285" s="36">
        <f>SUM(K285:K290)</f>
        <v>33648.469548753557</v>
      </c>
    </row>
    <row r="286" spans="2:12">
      <c r="B286" s="36" t="s">
        <v>88</v>
      </c>
      <c r="C286" s="36" t="s">
        <v>421</v>
      </c>
      <c r="D286" s="57" t="s">
        <v>423</v>
      </c>
      <c r="E286" s="37">
        <v>180</v>
      </c>
      <c r="F286" s="37">
        <v>0</v>
      </c>
      <c r="G286" s="36">
        <f t="shared" si="16"/>
        <v>180</v>
      </c>
      <c r="H286" s="32">
        <f t="shared" si="19"/>
        <v>72</v>
      </c>
      <c r="I286" s="36"/>
      <c r="J286" s="36">
        <f t="shared" si="17"/>
        <v>1.0518565267697486E-3</v>
      </c>
      <c r="K286" s="36">
        <f t="shared" si="18"/>
        <v>14020.195645313979</v>
      </c>
      <c r="L286" s="36"/>
    </row>
    <row r="287" spans="2:12">
      <c r="B287" s="36" t="s">
        <v>88</v>
      </c>
      <c r="C287" s="36" t="s">
        <v>421</v>
      </c>
      <c r="D287" s="57" t="s">
        <v>424</v>
      </c>
      <c r="E287" s="37">
        <v>43</v>
      </c>
      <c r="F287" s="37">
        <v>0</v>
      </c>
      <c r="G287" s="36">
        <f t="shared" si="16"/>
        <v>43</v>
      </c>
      <c r="H287" s="32">
        <f t="shared" si="19"/>
        <v>17.2</v>
      </c>
      <c r="I287" s="36"/>
      <c r="J287" s="36">
        <f t="shared" si="17"/>
        <v>2.5127683695055106E-4</v>
      </c>
      <c r="K287" s="36">
        <f t="shared" si="18"/>
        <v>3349.2689597138951</v>
      </c>
      <c r="L287" s="36"/>
    </row>
    <row r="288" spans="2:12">
      <c r="B288" s="36" t="s">
        <v>88</v>
      </c>
      <c r="C288" s="36" t="s">
        <v>421</v>
      </c>
      <c r="D288" s="57" t="s">
        <v>425</v>
      </c>
      <c r="E288" s="37">
        <v>104</v>
      </c>
      <c r="F288" s="37">
        <v>0</v>
      </c>
      <c r="G288" s="36">
        <f t="shared" si="16"/>
        <v>104</v>
      </c>
      <c r="H288" s="32">
        <f t="shared" si="19"/>
        <v>41.6</v>
      </c>
      <c r="I288" s="36"/>
      <c r="J288" s="36">
        <f t="shared" si="17"/>
        <v>6.0773932657807702E-4</v>
      </c>
      <c r="K288" s="36">
        <f t="shared" si="18"/>
        <v>8100.5574839591882</v>
      </c>
      <c r="L288" s="36"/>
    </row>
    <row r="289" spans="2:12">
      <c r="B289" s="36" t="s">
        <v>88</v>
      </c>
      <c r="C289" s="36" t="s">
        <v>421</v>
      </c>
      <c r="D289" s="57" t="s">
        <v>426</v>
      </c>
      <c r="E289" s="37">
        <v>40</v>
      </c>
      <c r="F289" s="37">
        <v>0</v>
      </c>
      <c r="G289" s="36">
        <f t="shared" si="16"/>
        <v>40</v>
      </c>
      <c r="H289" s="32">
        <f t="shared" si="19"/>
        <v>16</v>
      </c>
      <c r="I289" s="36"/>
      <c r="J289" s="36">
        <f t="shared" si="17"/>
        <v>2.3374589483772193E-4</v>
      </c>
      <c r="K289" s="36">
        <f t="shared" si="18"/>
        <v>3115.5990322919956</v>
      </c>
      <c r="L289" s="36"/>
    </row>
    <row r="290" spans="2:12">
      <c r="B290" s="36" t="s">
        <v>88</v>
      </c>
      <c r="C290" s="36" t="s">
        <v>421</v>
      </c>
      <c r="D290" s="57" t="s">
        <v>427</v>
      </c>
      <c r="E290" s="37">
        <v>30</v>
      </c>
      <c r="F290" s="37">
        <v>0</v>
      </c>
      <c r="G290" s="36">
        <f t="shared" si="16"/>
        <v>30</v>
      </c>
      <c r="H290" s="32">
        <f t="shared" si="19"/>
        <v>12</v>
      </c>
      <c r="I290" s="36"/>
      <c r="J290" s="36">
        <f t="shared" si="17"/>
        <v>1.7530942112829143E-4</v>
      </c>
      <c r="K290" s="36">
        <f t="shared" si="18"/>
        <v>2336.6992742189964</v>
      </c>
      <c r="L290" s="36"/>
    </row>
    <row r="291" spans="2:12">
      <c r="B291" s="46" t="s">
        <v>88</v>
      </c>
      <c r="C291" s="46" t="s">
        <v>428</v>
      </c>
      <c r="D291" s="62" t="s">
        <v>429</v>
      </c>
      <c r="E291" s="47">
        <v>83</v>
      </c>
      <c r="F291" s="47">
        <v>0</v>
      </c>
      <c r="G291" s="46">
        <f t="shared" si="16"/>
        <v>83</v>
      </c>
      <c r="H291" s="32">
        <f t="shared" si="19"/>
        <v>33.200000000000003</v>
      </c>
      <c r="I291" s="46">
        <f>SUM(H291:H302)</f>
        <v>1009.2</v>
      </c>
      <c r="J291" s="46">
        <f t="shared" si="17"/>
        <v>4.8502273178827298E-4</v>
      </c>
      <c r="K291" s="46">
        <f t="shared" si="18"/>
        <v>6464.8679920058903</v>
      </c>
      <c r="L291" s="46">
        <f>SUM(K291:K302)</f>
        <v>170189.59713895025</v>
      </c>
    </row>
    <row r="292" spans="2:12">
      <c r="B292" s="46" t="s">
        <v>88</v>
      </c>
      <c r="C292" s="46" t="s">
        <v>428</v>
      </c>
      <c r="D292" s="62" t="s">
        <v>430</v>
      </c>
      <c r="E292" s="47">
        <v>313</v>
      </c>
      <c r="F292" s="47">
        <v>118</v>
      </c>
      <c r="G292" s="46">
        <f t="shared" si="16"/>
        <v>431</v>
      </c>
      <c r="H292" s="32">
        <f t="shared" si="19"/>
        <v>172.4</v>
      </c>
      <c r="I292" s="46"/>
      <c r="J292" s="46">
        <f t="shared" si="17"/>
        <v>1.8290616271051739E-3</v>
      </c>
      <c r="K292" s="46">
        <f t="shared" si="18"/>
        <v>24379.562427684861</v>
      </c>
      <c r="L292" s="46"/>
    </row>
    <row r="293" spans="2:12">
      <c r="B293" s="46" t="s">
        <v>88</v>
      </c>
      <c r="C293" s="46" t="s">
        <v>428</v>
      </c>
      <c r="D293" s="62" t="s">
        <v>431</v>
      </c>
      <c r="E293" s="47">
        <v>302</v>
      </c>
      <c r="F293" s="47">
        <v>0</v>
      </c>
      <c r="G293" s="46">
        <f t="shared" si="16"/>
        <v>302</v>
      </c>
      <c r="H293" s="32">
        <f t="shared" si="19"/>
        <v>120.80000000000001</v>
      </c>
      <c r="I293" s="46"/>
      <c r="J293" s="46">
        <f t="shared" si="17"/>
        <v>1.7647815060248004E-3</v>
      </c>
      <c r="K293" s="46">
        <f t="shared" si="18"/>
        <v>23522.772693804563</v>
      </c>
      <c r="L293" s="46"/>
    </row>
    <row r="294" spans="2:12">
      <c r="B294" s="46" t="s">
        <v>88</v>
      </c>
      <c r="C294" s="46" t="s">
        <v>428</v>
      </c>
      <c r="D294" s="62" t="s">
        <v>432</v>
      </c>
      <c r="E294" s="47">
        <v>545</v>
      </c>
      <c r="F294" s="47">
        <v>104</v>
      </c>
      <c r="G294" s="46">
        <f t="shared" si="16"/>
        <v>649</v>
      </c>
      <c r="H294" s="32">
        <f t="shared" si="19"/>
        <v>259.60000000000002</v>
      </c>
      <c r="I294" s="46"/>
      <c r="J294" s="46">
        <f t="shared" si="17"/>
        <v>3.1847878171639612E-3</v>
      </c>
      <c r="K294" s="46">
        <f t="shared" si="18"/>
        <v>42450.036814978441</v>
      </c>
      <c r="L294" s="46"/>
    </row>
    <row r="295" spans="2:12">
      <c r="B295" s="46" t="s">
        <v>88</v>
      </c>
      <c r="C295" s="46" t="s">
        <v>428</v>
      </c>
      <c r="D295" s="62" t="s">
        <v>433</v>
      </c>
      <c r="E295" s="47">
        <v>214</v>
      </c>
      <c r="F295" s="47">
        <v>54</v>
      </c>
      <c r="G295" s="46">
        <f t="shared" si="16"/>
        <v>268</v>
      </c>
      <c r="H295" s="32">
        <f t="shared" si="19"/>
        <v>107.2</v>
      </c>
      <c r="I295" s="46"/>
      <c r="J295" s="46">
        <f t="shared" si="17"/>
        <v>1.2505405373818123E-3</v>
      </c>
      <c r="K295" s="46">
        <f t="shared" si="18"/>
        <v>16668.454822762174</v>
      </c>
      <c r="L295" s="46"/>
    </row>
    <row r="296" spans="2:12">
      <c r="B296" s="46" t="s">
        <v>88</v>
      </c>
      <c r="C296" s="46" t="s">
        <v>428</v>
      </c>
      <c r="D296" s="62" t="s">
        <v>434</v>
      </c>
      <c r="E296" s="47">
        <v>226</v>
      </c>
      <c r="F296" s="47">
        <v>0</v>
      </c>
      <c r="G296" s="46">
        <f t="shared" si="16"/>
        <v>226</v>
      </c>
      <c r="H296" s="32">
        <f t="shared" si="19"/>
        <v>90.4</v>
      </c>
      <c r="I296" s="46"/>
      <c r="J296" s="46">
        <f t="shared" si="17"/>
        <v>1.3206643058331288E-3</v>
      </c>
      <c r="K296" s="46">
        <f t="shared" si="18"/>
        <v>17603.134532449774</v>
      </c>
      <c r="L296" s="46"/>
    </row>
    <row r="297" spans="2:12">
      <c r="B297" s="46" t="s">
        <v>88</v>
      </c>
      <c r="C297" s="46" t="s">
        <v>428</v>
      </c>
      <c r="D297" s="62" t="s">
        <v>435</v>
      </c>
      <c r="E297" s="47">
        <v>68</v>
      </c>
      <c r="F297" s="47">
        <v>0</v>
      </c>
      <c r="G297" s="46">
        <f t="shared" si="16"/>
        <v>68</v>
      </c>
      <c r="H297" s="32">
        <f t="shared" si="19"/>
        <v>27.200000000000003</v>
      </c>
      <c r="I297" s="46"/>
      <c r="J297" s="46">
        <f t="shared" si="17"/>
        <v>3.9736802122412727E-4</v>
      </c>
      <c r="K297" s="46">
        <f t="shared" si="18"/>
        <v>5296.5183548963923</v>
      </c>
      <c r="L297" s="46"/>
    </row>
    <row r="298" spans="2:12">
      <c r="B298" s="46" t="s">
        <v>88</v>
      </c>
      <c r="C298" s="46" t="s">
        <v>428</v>
      </c>
      <c r="D298" s="62" t="s">
        <v>436</v>
      </c>
      <c r="E298" s="47">
        <v>73</v>
      </c>
      <c r="F298" s="47">
        <v>0</v>
      </c>
      <c r="G298" s="46">
        <f t="shared" si="16"/>
        <v>73</v>
      </c>
      <c r="H298" s="32">
        <f t="shared" si="19"/>
        <v>29.200000000000003</v>
      </c>
      <c r="I298" s="46"/>
      <c r="J298" s="46">
        <f t="shared" si="17"/>
        <v>4.2658625807884249E-4</v>
      </c>
      <c r="K298" s="46">
        <f t="shared" si="18"/>
        <v>5685.968233932892</v>
      </c>
      <c r="L298" s="46"/>
    </row>
    <row r="299" spans="2:12">
      <c r="B299" s="46" t="s">
        <v>88</v>
      </c>
      <c r="C299" s="46" t="s">
        <v>428</v>
      </c>
      <c r="D299" s="62" t="s">
        <v>437</v>
      </c>
      <c r="E299" s="47">
        <v>99</v>
      </c>
      <c r="F299" s="47">
        <v>62</v>
      </c>
      <c r="G299" s="46">
        <f t="shared" si="16"/>
        <v>161</v>
      </c>
      <c r="H299" s="32">
        <f t="shared" si="19"/>
        <v>64.400000000000006</v>
      </c>
      <c r="I299" s="46"/>
      <c r="J299" s="46">
        <f t="shared" si="17"/>
        <v>5.7852108972336169E-4</v>
      </c>
      <c r="K299" s="46">
        <f t="shared" si="18"/>
        <v>7711.1076049226876</v>
      </c>
      <c r="L299" s="46"/>
    </row>
    <row r="300" spans="2:12">
      <c r="B300" s="46" t="s">
        <v>88</v>
      </c>
      <c r="C300" s="46" t="s">
        <v>428</v>
      </c>
      <c r="D300" s="62" t="s">
        <v>438</v>
      </c>
      <c r="E300" s="47">
        <v>108</v>
      </c>
      <c r="F300" s="47">
        <v>0</v>
      </c>
      <c r="G300" s="46">
        <f t="shared" si="16"/>
        <v>108</v>
      </c>
      <c r="H300" s="32">
        <f t="shared" si="19"/>
        <v>43.2</v>
      </c>
      <c r="I300" s="46"/>
      <c r="J300" s="46">
        <f t="shared" si="17"/>
        <v>6.3111391606184919E-4</v>
      </c>
      <c r="K300" s="46">
        <f t="shared" si="18"/>
        <v>8412.1173871883875</v>
      </c>
      <c r="L300" s="46"/>
    </row>
    <row r="301" spans="2:12">
      <c r="B301" s="46" t="s">
        <v>88</v>
      </c>
      <c r="C301" s="46" t="s">
        <v>428</v>
      </c>
      <c r="D301" s="62" t="s">
        <v>439</v>
      </c>
      <c r="E301" s="47">
        <v>77</v>
      </c>
      <c r="F301" s="47">
        <v>0</v>
      </c>
      <c r="G301" s="46">
        <f t="shared" si="16"/>
        <v>77</v>
      </c>
      <c r="H301" s="32">
        <f t="shared" si="19"/>
        <v>30.8</v>
      </c>
      <c r="I301" s="46"/>
      <c r="J301" s="46">
        <f t="shared" si="17"/>
        <v>4.4996084756261466E-4</v>
      </c>
      <c r="K301" s="46">
        <f t="shared" si="18"/>
        <v>5997.5281371620913</v>
      </c>
      <c r="L301" s="46"/>
    </row>
    <row r="302" spans="2:12">
      <c r="B302" s="46" t="s">
        <v>88</v>
      </c>
      <c r="C302" s="46" t="s">
        <v>428</v>
      </c>
      <c r="D302" s="62" t="s">
        <v>440</v>
      </c>
      <c r="E302" s="47">
        <v>77</v>
      </c>
      <c r="F302" s="47">
        <v>0</v>
      </c>
      <c r="G302" s="46">
        <f t="shared" si="16"/>
        <v>77</v>
      </c>
      <c r="H302" s="32">
        <f t="shared" si="19"/>
        <v>30.8</v>
      </c>
      <c r="I302" s="46"/>
      <c r="J302" s="46">
        <f t="shared" si="17"/>
        <v>4.4996084756261466E-4</v>
      </c>
      <c r="K302" s="46">
        <f t="shared" si="18"/>
        <v>5997.5281371620913</v>
      </c>
      <c r="L302" s="46"/>
    </row>
    <row r="303" spans="2:12">
      <c r="B303" s="48" t="s">
        <v>88</v>
      </c>
      <c r="C303" s="48" t="s">
        <v>441</v>
      </c>
      <c r="D303" s="63" t="s">
        <v>442</v>
      </c>
      <c r="E303" s="49">
        <v>96</v>
      </c>
      <c r="F303" s="49">
        <v>0</v>
      </c>
      <c r="G303" s="48">
        <f t="shared" si="16"/>
        <v>96</v>
      </c>
      <c r="H303" s="32">
        <f t="shared" si="19"/>
        <v>38.400000000000006</v>
      </c>
      <c r="I303" s="48">
        <f>SUM(H303:H304)</f>
        <v>156.80000000000001</v>
      </c>
      <c r="J303" s="48">
        <f t="shared" si="17"/>
        <v>5.6099014761053256E-4</v>
      </c>
      <c r="K303" s="48">
        <f t="shared" si="18"/>
        <v>7477.4376775007886</v>
      </c>
      <c r="L303" s="48">
        <f>SUM(K303:K304)</f>
        <v>27105.711580940359</v>
      </c>
    </row>
    <row r="304" spans="2:12">
      <c r="B304" s="48" t="s">
        <v>88</v>
      </c>
      <c r="C304" s="48" t="s">
        <v>441</v>
      </c>
      <c r="D304" s="63" t="s">
        <v>443</v>
      </c>
      <c r="E304" s="49">
        <v>252</v>
      </c>
      <c r="F304" s="49">
        <v>44</v>
      </c>
      <c r="G304" s="48">
        <f t="shared" si="16"/>
        <v>296</v>
      </c>
      <c r="H304" s="32">
        <f t="shared" si="19"/>
        <v>118.4</v>
      </c>
      <c r="I304" s="48"/>
      <c r="J304" s="48">
        <f t="shared" si="17"/>
        <v>1.472599137477648E-3</v>
      </c>
      <c r="K304" s="48">
        <f t="shared" si="18"/>
        <v>19628.273903439571</v>
      </c>
      <c r="L304" s="48"/>
    </row>
    <row r="305" spans="2:12">
      <c r="B305" s="42" t="s">
        <v>85</v>
      </c>
      <c r="C305" s="42" t="s">
        <v>444</v>
      </c>
      <c r="D305" s="60" t="s">
        <v>445</v>
      </c>
      <c r="E305" s="43">
        <v>107</v>
      </c>
      <c r="F305" s="43">
        <v>0</v>
      </c>
      <c r="G305" s="42">
        <f t="shared" si="16"/>
        <v>107</v>
      </c>
      <c r="H305" s="32">
        <f t="shared" si="19"/>
        <v>42.800000000000004</v>
      </c>
      <c r="I305" s="42">
        <f>SUM(H305:H309)</f>
        <v>832.80000000000007</v>
      </c>
      <c r="J305" s="42">
        <f t="shared" si="17"/>
        <v>6.2527026869090615E-4</v>
      </c>
      <c r="K305" s="42">
        <f t="shared" si="18"/>
        <v>8334.2274113810872</v>
      </c>
      <c r="L305" s="42">
        <f>SUM(K305:K309)</f>
        <v>151807.56284842748</v>
      </c>
    </row>
    <row r="306" spans="2:12">
      <c r="B306" s="42" t="s">
        <v>88</v>
      </c>
      <c r="C306" s="42" t="s">
        <v>444</v>
      </c>
      <c r="D306" s="60" t="s">
        <v>446</v>
      </c>
      <c r="E306" s="43">
        <v>577</v>
      </c>
      <c r="F306" s="43">
        <v>42</v>
      </c>
      <c r="G306" s="42">
        <f t="shared" si="16"/>
        <v>619</v>
      </c>
      <c r="H306" s="32">
        <f t="shared" si="19"/>
        <v>247.60000000000002</v>
      </c>
      <c r="I306" s="42"/>
      <c r="J306" s="42">
        <f t="shared" si="17"/>
        <v>3.3717845330341386E-3</v>
      </c>
      <c r="K306" s="42">
        <f t="shared" si="18"/>
        <v>44942.516040812035</v>
      </c>
      <c r="L306" s="42"/>
    </row>
    <row r="307" spans="2:12">
      <c r="B307" s="42" t="s">
        <v>88</v>
      </c>
      <c r="C307" s="42" t="s">
        <v>444</v>
      </c>
      <c r="D307" s="60" t="s">
        <v>447</v>
      </c>
      <c r="E307" s="43">
        <v>131</v>
      </c>
      <c r="F307" s="43">
        <v>0</v>
      </c>
      <c r="G307" s="42">
        <f t="shared" si="16"/>
        <v>131</v>
      </c>
      <c r="H307" s="32">
        <f t="shared" si="19"/>
        <v>52.400000000000006</v>
      </c>
      <c r="I307" s="42"/>
      <c r="J307" s="42">
        <f t="shared" si="17"/>
        <v>7.6551780559353931E-4</v>
      </c>
      <c r="K307" s="42">
        <f t="shared" si="18"/>
        <v>10203.586830756285</v>
      </c>
      <c r="L307" s="42"/>
    </row>
    <row r="308" spans="2:12">
      <c r="B308" s="42" t="s">
        <v>88</v>
      </c>
      <c r="C308" s="42" t="s">
        <v>444</v>
      </c>
      <c r="D308" s="60" t="s">
        <v>448</v>
      </c>
      <c r="E308" s="43">
        <v>929</v>
      </c>
      <c r="F308" s="43">
        <v>91</v>
      </c>
      <c r="G308" s="42">
        <f t="shared" si="16"/>
        <v>1020</v>
      </c>
      <c r="H308" s="32">
        <f t="shared" si="19"/>
        <v>408</v>
      </c>
      <c r="I308" s="42"/>
      <c r="J308" s="42">
        <f t="shared" si="17"/>
        <v>5.4287484076060918E-3</v>
      </c>
      <c r="K308" s="42">
        <f t="shared" si="18"/>
        <v>72359.787524981599</v>
      </c>
      <c r="L308" s="42"/>
    </row>
    <row r="309" spans="2:12">
      <c r="B309" s="42" t="s">
        <v>88</v>
      </c>
      <c r="C309" s="42" t="s">
        <v>444</v>
      </c>
      <c r="D309" s="60" t="s">
        <v>449</v>
      </c>
      <c r="E309" s="43">
        <v>205</v>
      </c>
      <c r="F309" s="43">
        <v>0</v>
      </c>
      <c r="G309" s="42">
        <f t="shared" si="16"/>
        <v>205</v>
      </c>
      <c r="H309" s="32">
        <f t="shared" si="19"/>
        <v>82</v>
      </c>
      <c r="I309" s="42"/>
      <c r="J309" s="42">
        <f t="shared" si="17"/>
        <v>1.1979477110433249E-3</v>
      </c>
      <c r="K309" s="42">
        <f t="shared" si="18"/>
        <v>15967.445040496477</v>
      </c>
      <c r="L309" s="42"/>
    </row>
    <row r="310" spans="2:12">
      <c r="B310" s="36" t="s">
        <v>88</v>
      </c>
      <c r="C310" s="36" t="s">
        <v>450</v>
      </c>
      <c r="D310" s="57" t="s">
        <v>451</v>
      </c>
      <c r="E310" s="37">
        <v>433</v>
      </c>
      <c r="F310" s="37">
        <v>77</v>
      </c>
      <c r="G310" s="36">
        <f t="shared" si="16"/>
        <v>510</v>
      </c>
      <c r="H310" s="32">
        <f t="shared" si="19"/>
        <v>204</v>
      </c>
      <c r="I310" s="36">
        <f>SUM(H310:H313)</f>
        <v>430.40000000000003</v>
      </c>
      <c r="J310" s="36">
        <f t="shared" si="17"/>
        <v>2.5302993116183398E-3</v>
      </c>
      <c r="K310" s="36">
        <f t="shared" si="18"/>
        <v>33726.359524560852</v>
      </c>
      <c r="L310" s="36">
        <f>SUM(K310:K313)</f>
        <v>76565.846218575796</v>
      </c>
    </row>
    <row r="311" spans="2:12">
      <c r="B311" s="36" t="s">
        <v>88</v>
      </c>
      <c r="C311" s="36" t="s">
        <v>450</v>
      </c>
      <c r="D311" s="57" t="s">
        <v>452</v>
      </c>
      <c r="E311" s="37">
        <v>167</v>
      </c>
      <c r="F311" s="37">
        <v>16</v>
      </c>
      <c r="G311" s="36">
        <f t="shared" si="16"/>
        <v>183</v>
      </c>
      <c r="H311" s="32">
        <f t="shared" si="19"/>
        <v>73.2</v>
      </c>
      <c r="I311" s="36"/>
      <c r="J311" s="36">
        <f t="shared" si="17"/>
        <v>9.7588911094748901E-4</v>
      </c>
      <c r="K311" s="36">
        <f t="shared" si="18"/>
        <v>13007.625959819081</v>
      </c>
      <c r="L311" s="36"/>
    </row>
    <row r="312" spans="2:12">
      <c r="B312" s="36" t="s">
        <v>88</v>
      </c>
      <c r="C312" s="36" t="s">
        <v>450</v>
      </c>
      <c r="D312" s="57" t="s">
        <v>453</v>
      </c>
      <c r="E312" s="37">
        <v>99</v>
      </c>
      <c r="F312" s="37">
        <v>0</v>
      </c>
      <c r="G312" s="36">
        <f t="shared" si="16"/>
        <v>99</v>
      </c>
      <c r="H312" s="32">
        <f t="shared" si="19"/>
        <v>39.6</v>
      </c>
      <c r="I312" s="36"/>
      <c r="J312" s="36">
        <f t="shared" si="17"/>
        <v>5.7852108972336169E-4</v>
      </c>
      <c r="K312" s="36">
        <f t="shared" si="18"/>
        <v>7711.1076049226876</v>
      </c>
      <c r="L312" s="36"/>
    </row>
    <row r="313" spans="2:12">
      <c r="B313" s="36" t="s">
        <v>88</v>
      </c>
      <c r="C313" s="36" t="s">
        <v>450</v>
      </c>
      <c r="D313" s="57" t="s">
        <v>454</v>
      </c>
      <c r="E313" s="37">
        <v>284</v>
      </c>
      <c r="F313" s="37">
        <v>0</v>
      </c>
      <c r="G313" s="36">
        <f t="shared" si="16"/>
        <v>284</v>
      </c>
      <c r="H313" s="32">
        <f t="shared" si="19"/>
        <v>113.60000000000001</v>
      </c>
      <c r="I313" s="36"/>
      <c r="J313" s="36">
        <f t="shared" si="17"/>
        <v>1.6595958533478256E-3</v>
      </c>
      <c r="K313" s="36">
        <f t="shared" si="18"/>
        <v>22120.753129273169</v>
      </c>
      <c r="L313" s="36"/>
    </row>
    <row r="314" spans="2:12">
      <c r="B314" s="46" t="s">
        <v>85</v>
      </c>
      <c r="C314" s="46" t="s">
        <v>455</v>
      </c>
      <c r="D314" s="62" t="s">
        <v>456</v>
      </c>
      <c r="E314" s="47">
        <v>154</v>
      </c>
      <c r="F314" s="47">
        <v>0</v>
      </c>
      <c r="G314" s="46">
        <f t="shared" si="16"/>
        <v>154</v>
      </c>
      <c r="H314" s="32">
        <f t="shared" si="19"/>
        <v>61.6</v>
      </c>
      <c r="I314" s="46">
        <f>SUM(H314:H329)</f>
        <v>3400.3999999999996</v>
      </c>
      <c r="J314" s="46">
        <f t="shared" si="17"/>
        <v>8.9992169512522933E-4</v>
      </c>
      <c r="K314" s="46">
        <f t="shared" si="18"/>
        <v>11995.056274324183</v>
      </c>
      <c r="L314" s="46">
        <f>SUM(K314:K329)</f>
        <v>546709.74019143789</v>
      </c>
    </row>
    <row r="315" spans="2:12">
      <c r="B315" s="46" t="s">
        <v>85</v>
      </c>
      <c r="C315" s="46" t="s">
        <v>455</v>
      </c>
      <c r="D315" s="62" t="s">
        <v>457</v>
      </c>
      <c r="E315" s="47">
        <v>57</v>
      </c>
      <c r="F315" s="47">
        <v>0</v>
      </c>
      <c r="G315" s="46">
        <f t="shared" si="16"/>
        <v>57</v>
      </c>
      <c r="H315" s="32">
        <f t="shared" si="19"/>
        <v>22.8</v>
      </c>
      <c r="I315" s="46"/>
      <c r="J315" s="46">
        <f t="shared" si="17"/>
        <v>3.3308790014375373E-4</v>
      </c>
      <c r="K315" s="46">
        <f t="shared" si="18"/>
        <v>4439.7286210160937</v>
      </c>
      <c r="L315" s="46"/>
    </row>
    <row r="316" spans="2:12">
      <c r="B316" s="46" t="s">
        <v>88</v>
      </c>
      <c r="C316" s="46" t="s">
        <v>455</v>
      </c>
      <c r="D316" s="62" t="s">
        <v>458</v>
      </c>
      <c r="E316" s="47">
        <v>967</v>
      </c>
      <c r="F316" s="47">
        <v>151</v>
      </c>
      <c r="G316" s="46">
        <f t="shared" si="16"/>
        <v>1118</v>
      </c>
      <c r="H316" s="32">
        <f t="shared" si="19"/>
        <v>447.20000000000005</v>
      </c>
      <c r="I316" s="46"/>
      <c r="J316" s="46">
        <f t="shared" si="17"/>
        <v>5.6508070077019275E-3</v>
      </c>
      <c r="K316" s="46">
        <f t="shared" si="18"/>
        <v>75319.606605658992</v>
      </c>
      <c r="L316" s="46"/>
    </row>
    <row r="317" spans="2:12">
      <c r="B317" s="46" t="s">
        <v>88</v>
      </c>
      <c r="C317" s="46" t="s">
        <v>455</v>
      </c>
      <c r="D317" s="62" t="s">
        <v>459</v>
      </c>
      <c r="E317" s="47">
        <v>628</v>
      </c>
      <c r="F317" s="47">
        <v>88</v>
      </c>
      <c r="G317" s="46">
        <f t="shared" si="16"/>
        <v>716</v>
      </c>
      <c r="H317" s="32">
        <f t="shared" si="19"/>
        <v>286.40000000000003</v>
      </c>
      <c r="I317" s="46"/>
      <c r="J317" s="46">
        <f t="shared" si="17"/>
        <v>3.6698105489522338E-3</v>
      </c>
      <c r="K317" s="46">
        <f t="shared" si="18"/>
        <v>48914.904806984327</v>
      </c>
      <c r="L317" s="46"/>
    </row>
    <row r="318" spans="2:12">
      <c r="B318" s="46" t="s">
        <v>88</v>
      </c>
      <c r="C318" s="46" t="s">
        <v>455</v>
      </c>
      <c r="D318" s="62" t="s">
        <v>460</v>
      </c>
      <c r="E318" s="47">
        <v>393</v>
      </c>
      <c r="F318" s="47">
        <v>0</v>
      </c>
      <c r="G318" s="46">
        <f t="shared" si="16"/>
        <v>393</v>
      </c>
      <c r="H318" s="32">
        <f t="shared" si="19"/>
        <v>157.20000000000002</v>
      </c>
      <c r="I318" s="46"/>
      <c r="J318" s="46">
        <f t="shared" si="17"/>
        <v>2.2965534167806176E-3</v>
      </c>
      <c r="K318" s="46">
        <f t="shared" si="18"/>
        <v>30610.760492268852</v>
      </c>
      <c r="L318" s="46"/>
    </row>
    <row r="319" spans="2:12">
      <c r="B319" s="46" t="s">
        <v>88</v>
      </c>
      <c r="C319" s="46" t="s">
        <v>455</v>
      </c>
      <c r="D319" s="62" t="s">
        <v>461</v>
      </c>
      <c r="E319" s="47">
        <v>682</v>
      </c>
      <c r="F319" s="47">
        <v>115</v>
      </c>
      <c r="G319" s="46">
        <f t="shared" si="16"/>
        <v>797</v>
      </c>
      <c r="H319" s="32">
        <f t="shared" si="19"/>
        <v>318.8</v>
      </c>
      <c r="I319" s="46"/>
      <c r="J319" s="46">
        <f t="shared" si="17"/>
        <v>3.9853675069831587E-3</v>
      </c>
      <c r="K319" s="46">
        <f t="shared" si="18"/>
        <v>53120.963500578524</v>
      </c>
      <c r="L319" s="46"/>
    </row>
    <row r="320" spans="2:12">
      <c r="B320" s="46" t="s">
        <v>88</v>
      </c>
      <c r="C320" s="46" t="s">
        <v>455</v>
      </c>
      <c r="D320" s="62" t="s">
        <v>462</v>
      </c>
      <c r="E320" s="47">
        <v>512</v>
      </c>
      <c r="F320" s="47">
        <v>72</v>
      </c>
      <c r="G320" s="46">
        <f t="shared" si="16"/>
        <v>584</v>
      </c>
      <c r="H320" s="32">
        <f t="shared" si="19"/>
        <v>233.60000000000002</v>
      </c>
      <c r="I320" s="46"/>
      <c r="J320" s="46">
        <f t="shared" si="17"/>
        <v>2.9919474539228403E-3</v>
      </c>
      <c r="K320" s="46">
        <f t="shared" si="18"/>
        <v>39879.667613337537</v>
      </c>
      <c r="L320" s="46"/>
    </row>
    <row r="321" spans="2:12">
      <c r="B321" s="46" t="s">
        <v>88</v>
      </c>
      <c r="C321" s="46" t="s">
        <v>455</v>
      </c>
      <c r="D321" s="62" t="s">
        <v>463</v>
      </c>
      <c r="E321" s="47">
        <v>544</v>
      </c>
      <c r="F321" s="47">
        <v>135</v>
      </c>
      <c r="G321" s="46">
        <f t="shared" si="16"/>
        <v>679</v>
      </c>
      <c r="H321" s="32">
        <f t="shared" si="19"/>
        <v>271.60000000000002</v>
      </c>
      <c r="I321" s="46"/>
      <c r="J321" s="46">
        <f t="shared" si="17"/>
        <v>3.1789441697930181E-3</v>
      </c>
      <c r="K321" s="46">
        <f t="shared" si="18"/>
        <v>42372.146839171139</v>
      </c>
      <c r="L321" s="46"/>
    </row>
    <row r="322" spans="2:12">
      <c r="B322" s="46" t="s">
        <v>88</v>
      </c>
      <c r="C322" s="46" t="s">
        <v>455</v>
      </c>
      <c r="D322" s="62" t="s">
        <v>464</v>
      </c>
      <c r="E322" s="47">
        <v>590</v>
      </c>
      <c r="F322" s="47">
        <v>0</v>
      </c>
      <c r="G322" s="46">
        <f t="shared" si="16"/>
        <v>590</v>
      </c>
      <c r="H322" s="32">
        <f t="shared" si="19"/>
        <v>236</v>
      </c>
      <c r="I322" s="46"/>
      <c r="J322" s="46">
        <f t="shared" si="17"/>
        <v>3.4477519488563982E-3</v>
      </c>
      <c r="K322" s="46">
        <f t="shared" si="18"/>
        <v>45955.085726306934</v>
      </c>
      <c r="L322" s="46"/>
    </row>
    <row r="323" spans="2:12">
      <c r="B323" s="46" t="s">
        <v>88</v>
      </c>
      <c r="C323" s="46" t="s">
        <v>455</v>
      </c>
      <c r="D323" s="62" t="s">
        <v>465</v>
      </c>
      <c r="E323" s="47">
        <v>363</v>
      </c>
      <c r="F323" s="47">
        <v>0</v>
      </c>
      <c r="G323" s="46">
        <f t="shared" si="16"/>
        <v>363</v>
      </c>
      <c r="H323" s="32">
        <f t="shared" si="19"/>
        <v>145.20000000000002</v>
      </c>
      <c r="I323" s="46"/>
      <c r="J323" s="46">
        <f t="shared" si="17"/>
        <v>2.1212439956523263E-3</v>
      </c>
      <c r="K323" s="46">
        <f t="shared" si="18"/>
        <v>28274.061218049857</v>
      </c>
      <c r="L323" s="46"/>
    </row>
    <row r="324" spans="2:12">
      <c r="B324" s="46" t="s">
        <v>88</v>
      </c>
      <c r="C324" s="46" t="s">
        <v>455</v>
      </c>
      <c r="D324" s="62" t="s">
        <v>466</v>
      </c>
      <c r="E324" s="47">
        <v>103</v>
      </c>
      <c r="F324" s="47">
        <v>0</v>
      </c>
      <c r="G324" s="46">
        <f t="shared" ref="G324:G387" si="20">E324+F324</f>
        <v>103</v>
      </c>
      <c r="H324" s="32">
        <f t="shared" si="19"/>
        <v>41.2</v>
      </c>
      <c r="I324" s="46"/>
      <c r="J324" s="46">
        <f t="shared" ref="J324:J387" si="21">E324/$E$736</f>
        <v>6.0189567920713397E-4</v>
      </c>
      <c r="K324" s="46">
        <f t="shared" ref="K324:K387" si="22">J324*$K$736</f>
        <v>8022.6675081518888</v>
      </c>
      <c r="L324" s="46"/>
    </row>
    <row r="325" spans="2:12">
      <c r="B325" s="46" t="s">
        <v>88</v>
      </c>
      <c r="C325" s="46" t="s">
        <v>455</v>
      </c>
      <c r="D325" s="62" t="s">
        <v>467</v>
      </c>
      <c r="E325" s="47">
        <v>451</v>
      </c>
      <c r="F325" s="47">
        <v>103</v>
      </c>
      <c r="G325" s="46">
        <f t="shared" si="20"/>
        <v>554</v>
      </c>
      <c r="H325" s="32">
        <f t="shared" ref="H325:H388" si="23">G325*0.4</f>
        <v>221.60000000000002</v>
      </c>
      <c r="I325" s="46"/>
      <c r="J325" s="46">
        <f t="shared" si="21"/>
        <v>2.6354849642953146E-3</v>
      </c>
      <c r="K325" s="46">
        <f t="shared" si="22"/>
        <v>35128.379089092246</v>
      </c>
      <c r="L325" s="46"/>
    </row>
    <row r="326" spans="2:12">
      <c r="B326" s="46" t="s">
        <v>88</v>
      </c>
      <c r="C326" s="46" t="s">
        <v>455</v>
      </c>
      <c r="D326" s="62" t="s">
        <v>468</v>
      </c>
      <c r="E326" s="47">
        <v>419</v>
      </c>
      <c r="F326" s="47">
        <v>125</v>
      </c>
      <c r="G326" s="46">
        <f t="shared" si="20"/>
        <v>544</v>
      </c>
      <c r="H326" s="32">
        <f t="shared" si="23"/>
        <v>217.60000000000002</v>
      </c>
      <c r="I326" s="46"/>
      <c r="J326" s="46">
        <f t="shared" si="21"/>
        <v>2.4484882484251372E-3</v>
      </c>
      <c r="K326" s="46">
        <f t="shared" si="22"/>
        <v>32635.899863258655</v>
      </c>
      <c r="L326" s="46"/>
    </row>
    <row r="327" spans="2:12">
      <c r="B327" s="46" t="s">
        <v>88</v>
      </c>
      <c r="C327" s="46" t="s">
        <v>455</v>
      </c>
      <c r="D327" s="62" t="s">
        <v>469</v>
      </c>
      <c r="E327" s="47">
        <v>47</v>
      </c>
      <c r="F327" s="47">
        <v>275</v>
      </c>
      <c r="G327" s="46">
        <f t="shared" si="20"/>
        <v>322</v>
      </c>
      <c r="H327" s="32">
        <f t="shared" si="23"/>
        <v>128.80000000000001</v>
      </c>
      <c r="I327" s="46"/>
      <c r="J327" s="46">
        <f t="shared" si="21"/>
        <v>2.7465142643432323E-4</v>
      </c>
      <c r="K327" s="46">
        <f t="shared" si="22"/>
        <v>3660.8288629430945</v>
      </c>
      <c r="L327" s="46"/>
    </row>
    <row r="328" spans="2:12">
      <c r="B328" s="46" t="s">
        <v>88</v>
      </c>
      <c r="C328" s="46" t="s">
        <v>455</v>
      </c>
      <c r="D328" s="62" t="s">
        <v>470</v>
      </c>
      <c r="E328" s="47">
        <v>265</v>
      </c>
      <c r="F328" s="47">
        <v>314</v>
      </c>
      <c r="G328" s="46">
        <f t="shared" si="20"/>
        <v>579</v>
      </c>
      <c r="H328" s="32">
        <f t="shared" si="23"/>
        <v>231.60000000000002</v>
      </c>
      <c r="I328" s="46"/>
      <c r="J328" s="46">
        <f t="shared" si="21"/>
        <v>1.5485665532999078E-3</v>
      </c>
      <c r="K328" s="46">
        <f t="shared" si="22"/>
        <v>20640.843588934469</v>
      </c>
      <c r="L328" s="46"/>
    </row>
    <row r="329" spans="2:12">
      <c r="B329" s="46" t="s">
        <v>88</v>
      </c>
      <c r="C329" s="46" t="s">
        <v>455</v>
      </c>
      <c r="D329" s="62" t="s">
        <v>471</v>
      </c>
      <c r="E329" s="47">
        <v>844</v>
      </c>
      <c r="F329" s="47">
        <v>104</v>
      </c>
      <c r="G329" s="46">
        <f t="shared" si="20"/>
        <v>948</v>
      </c>
      <c r="H329" s="32">
        <f t="shared" si="23"/>
        <v>379.20000000000005</v>
      </c>
      <c r="I329" s="46"/>
      <c r="J329" s="46">
        <f t="shared" si="21"/>
        <v>4.9320383810759327E-3</v>
      </c>
      <c r="K329" s="46">
        <f t="shared" si="22"/>
        <v>65739.139581361102</v>
      </c>
      <c r="L329" s="46"/>
    </row>
    <row r="330" spans="2:12">
      <c r="B330" s="48" t="s">
        <v>88</v>
      </c>
      <c r="C330" s="48" t="s">
        <v>472</v>
      </c>
      <c r="D330" s="63" t="s">
        <v>473</v>
      </c>
      <c r="E330" s="49">
        <v>91</v>
      </c>
      <c r="F330" s="49">
        <v>0</v>
      </c>
      <c r="G330" s="48">
        <f t="shared" si="20"/>
        <v>91</v>
      </c>
      <c r="H330" s="32">
        <f t="shared" si="23"/>
        <v>36.4</v>
      </c>
      <c r="I330" s="48">
        <f>SUM(H330:H337)</f>
        <v>652.00000000000011</v>
      </c>
      <c r="J330" s="48">
        <f t="shared" si="21"/>
        <v>5.3177191075581734E-4</v>
      </c>
      <c r="K330" s="48">
        <f t="shared" si="22"/>
        <v>7087.987798464289</v>
      </c>
      <c r="L330" s="48">
        <f>SUM(K330:K337)</f>
        <v>108189.17639633954</v>
      </c>
    </row>
    <row r="331" spans="2:12">
      <c r="B331" s="48" t="s">
        <v>88</v>
      </c>
      <c r="C331" s="48" t="s">
        <v>472</v>
      </c>
      <c r="D331" s="63" t="s">
        <v>474</v>
      </c>
      <c r="E331" s="49">
        <v>131</v>
      </c>
      <c r="F331" s="49">
        <v>0</v>
      </c>
      <c r="G331" s="48">
        <f t="shared" si="20"/>
        <v>131</v>
      </c>
      <c r="H331" s="32">
        <f t="shared" si="23"/>
        <v>52.400000000000006</v>
      </c>
      <c r="I331" s="48"/>
      <c r="J331" s="48">
        <f t="shared" si="21"/>
        <v>7.6551780559353931E-4</v>
      </c>
      <c r="K331" s="48">
        <f t="shared" si="22"/>
        <v>10203.586830756285</v>
      </c>
      <c r="L331" s="48"/>
    </row>
    <row r="332" spans="2:12">
      <c r="B332" s="48" t="s">
        <v>88</v>
      </c>
      <c r="C332" s="48" t="s">
        <v>472</v>
      </c>
      <c r="D332" s="63" t="s">
        <v>475</v>
      </c>
      <c r="E332" s="49">
        <v>355</v>
      </c>
      <c r="F332" s="49">
        <v>139</v>
      </c>
      <c r="G332" s="48">
        <f t="shared" si="20"/>
        <v>494</v>
      </c>
      <c r="H332" s="32">
        <f t="shared" si="23"/>
        <v>197.60000000000002</v>
      </c>
      <c r="I332" s="48"/>
      <c r="J332" s="48">
        <f t="shared" si="21"/>
        <v>2.0744948166847819E-3</v>
      </c>
      <c r="K332" s="48">
        <f t="shared" si="22"/>
        <v>27650.941411591459</v>
      </c>
      <c r="L332" s="48"/>
    </row>
    <row r="333" spans="2:12">
      <c r="B333" s="48" t="s">
        <v>88</v>
      </c>
      <c r="C333" s="48" t="s">
        <v>472</v>
      </c>
      <c r="D333" s="63" t="s">
        <v>476</v>
      </c>
      <c r="E333" s="49">
        <v>151</v>
      </c>
      <c r="F333" s="49">
        <v>102</v>
      </c>
      <c r="G333" s="48">
        <f t="shared" si="20"/>
        <v>253</v>
      </c>
      <c r="H333" s="32">
        <f t="shared" si="23"/>
        <v>101.2</v>
      </c>
      <c r="I333" s="48"/>
      <c r="J333" s="48">
        <f t="shared" si="21"/>
        <v>8.823907530124002E-4</v>
      </c>
      <c r="K333" s="48">
        <f t="shared" si="22"/>
        <v>11761.386346902282</v>
      </c>
      <c r="L333" s="48"/>
    </row>
    <row r="334" spans="2:12">
      <c r="B334" s="48" t="s">
        <v>88</v>
      </c>
      <c r="C334" s="48" t="s">
        <v>472</v>
      </c>
      <c r="D334" s="63" t="s">
        <v>477</v>
      </c>
      <c r="E334" s="49">
        <v>372</v>
      </c>
      <c r="F334" s="49">
        <v>0</v>
      </c>
      <c r="G334" s="48">
        <f t="shared" si="20"/>
        <v>372</v>
      </c>
      <c r="H334" s="32">
        <f t="shared" si="23"/>
        <v>148.80000000000001</v>
      </c>
      <c r="I334" s="48"/>
      <c r="J334" s="48">
        <f t="shared" si="21"/>
        <v>2.1738368219908137E-3</v>
      </c>
      <c r="K334" s="48">
        <f t="shared" si="22"/>
        <v>28975.071000315555</v>
      </c>
      <c r="L334" s="48"/>
    </row>
    <row r="335" spans="2:12">
      <c r="B335" s="48" t="s">
        <v>88</v>
      </c>
      <c r="C335" s="48" t="s">
        <v>472</v>
      </c>
      <c r="D335" s="63" t="s">
        <v>478</v>
      </c>
      <c r="E335" s="49">
        <v>90</v>
      </c>
      <c r="F335" s="49">
        <v>0</v>
      </c>
      <c r="G335" s="48">
        <f t="shared" si="20"/>
        <v>90</v>
      </c>
      <c r="H335" s="32">
        <f t="shared" si="23"/>
        <v>36</v>
      </c>
      <c r="I335" s="48"/>
      <c r="J335" s="48">
        <f t="shared" si="21"/>
        <v>5.2592826338487429E-4</v>
      </c>
      <c r="K335" s="48">
        <f t="shared" si="22"/>
        <v>7010.0978226569896</v>
      </c>
      <c r="L335" s="48"/>
    </row>
    <row r="336" spans="2:12">
      <c r="B336" s="48" t="s">
        <v>88</v>
      </c>
      <c r="C336" s="48" t="s">
        <v>472</v>
      </c>
      <c r="D336" s="63" t="s">
        <v>479</v>
      </c>
      <c r="E336" s="49">
        <v>116</v>
      </c>
      <c r="F336" s="49">
        <v>0</v>
      </c>
      <c r="G336" s="48">
        <f t="shared" si="20"/>
        <v>116</v>
      </c>
      <c r="H336" s="32">
        <f t="shared" si="23"/>
        <v>46.400000000000006</v>
      </c>
      <c r="I336" s="48"/>
      <c r="J336" s="48">
        <f t="shared" si="21"/>
        <v>6.7786309502939355E-4</v>
      </c>
      <c r="K336" s="48">
        <f t="shared" si="22"/>
        <v>9035.2371936467862</v>
      </c>
      <c r="L336" s="48"/>
    </row>
    <row r="337" spans="2:12">
      <c r="B337" s="48" t="s">
        <v>88</v>
      </c>
      <c r="C337" s="48" t="s">
        <v>472</v>
      </c>
      <c r="D337" s="63" t="s">
        <v>480</v>
      </c>
      <c r="E337" s="49">
        <v>83</v>
      </c>
      <c r="F337" s="49">
        <v>0</v>
      </c>
      <c r="G337" s="48">
        <f t="shared" si="20"/>
        <v>83</v>
      </c>
      <c r="H337" s="32">
        <f t="shared" si="23"/>
        <v>33.200000000000003</v>
      </c>
      <c r="I337" s="48"/>
      <c r="J337" s="48">
        <f t="shared" si="21"/>
        <v>4.8502273178827298E-4</v>
      </c>
      <c r="K337" s="48">
        <f t="shared" si="22"/>
        <v>6464.8679920058903</v>
      </c>
      <c r="L337" s="48"/>
    </row>
    <row r="338" spans="2:12">
      <c r="B338" s="42" t="s">
        <v>88</v>
      </c>
      <c r="C338" s="42" t="s">
        <v>481</v>
      </c>
      <c r="D338" s="60" t="s">
        <v>482</v>
      </c>
      <c r="E338" s="43">
        <v>166</v>
      </c>
      <c r="F338" s="43">
        <v>25</v>
      </c>
      <c r="G338" s="42">
        <f t="shared" si="20"/>
        <v>191</v>
      </c>
      <c r="H338" s="32">
        <f t="shared" si="23"/>
        <v>76.400000000000006</v>
      </c>
      <c r="I338" s="42">
        <f>H338</f>
        <v>76.400000000000006</v>
      </c>
      <c r="J338" s="42">
        <f t="shared" si="21"/>
        <v>9.7004546357654597E-4</v>
      </c>
      <c r="K338" s="42">
        <f t="shared" si="22"/>
        <v>12929.735984011781</v>
      </c>
      <c r="L338" s="42">
        <f>K338</f>
        <v>12929.735984011781</v>
      </c>
    </row>
    <row r="339" spans="2:12">
      <c r="B339" s="44" t="s">
        <v>88</v>
      </c>
      <c r="C339" s="44" t="s">
        <v>483</v>
      </c>
      <c r="D339" s="61" t="s">
        <v>484</v>
      </c>
      <c r="E339" s="45">
        <v>115</v>
      </c>
      <c r="F339" s="45">
        <v>0</v>
      </c>
      <c r="G339" s="44">
        <f t="shared" si="20"/>
        <v>115</v>
      </c>
      <c r="H339" s="32">
        <f t="shared" si="23"/>
        <v>46</v>
      </c>
      <c r="I339" s="44">
        <f>SUM(H339:H346)</f>
        <v>522.4</v>
      </c>
      <c r="J339" s="44">
        <f t="shared" si="21"/>
        <v>6.720194476584505E-4</v>
      </c>
      <c r="K339" s="44">
        <f t="shared" si="22"/>
        <v>8957.3472178394859</v>
      </c>
      <c r="L339" s="44">
        <f>SUM(K339:K346)</f>
        <v>79993.005154096987</v>
      </c>
    </row>
    <row r="340" spans="2:12">
      <c r="B340" s="44" t="s">
        <v>88</v>
      </c>
      <c r="C340" s="44" t="s">
        <v>483</v>
      </c>
      <c r="D340" s="61" t="s">
        <v>485</v>
      </c>
      <c r="E340" s="45">
        <v>96</v>
      </c>
      <c r="F340" s="45">
        <v>0</v>
      </c>
      <c r="G340" s="44">
        <f t="shared" si="20"/>
        <v>96</v>
      </c>
      <c r="H340" s="32">
        <f t="shared" si="23"/>
        <v>38.400000000000006</v>
      </c>
      <c r="I340" s="44"/>
      <c r="J340" s="44">
        <f t="shared" si="21"/>
        <v>5.6099014761053256E-4</v>
      </c>
      <c r="K340" s="44">
        <f t="shared" si="22"/>
        <v>7477.4376775007886</v>
      </c>
      <c r="L340" s="44"/>
    </row>
    <row r="341" spans="2:12">
      <c r="B341" s="44" t="s">
        <v>88</v>
      </c>
      <c r="C341" s="44" t="s">
        <v>483</v>
      </c>
      <c r="D341" s="61" t="s">
        <v>486</v>
      </c>
      <c r="E341" s="45">
        <v>406</v>
      </c>
      <c r="F341" s="45">
        <v>107</v>
      </c>
      <c r="G341" s="44">
        <f t="shared" si="20"/>
        <v>513</v>
      </c>
      <c r="H341" s="32">
        <f t="shared" si="23"/>
        <v>205.20000000000002</v>
      </c>
      <c r="I341" s="44"/>
      <c r="J341" s="44">
        <f t="shared" si="21"/>
        <v>2.3725208326028776E-3</v>
      </c>
      <c r="K341" s="44">
        <f t="shared" si="22"/>
        <v>31623.330177763757</v>
      </c>
      <c r="L341" s="44"/>
    </row>
    <row r="342" spans="2:12">
      <c r="B342" s="44" t="s">
        <v>88</v>
      </c>
      <c r="C342" s="44" t="s">
        <v>483</v>
      </c>
      <c r="D342" s="61" t="s">
        <v>487</v>
      </c>
      <c r="E342" s="45">
        <v>223</v>
      </c>
      <c r="F342" s="45">
        <v>53</v>
      </c>
      <c r="G342" s="44">
        <f t="shared" si="20"/>
        <v>276</v>
      </c>
      <c r="H342" s="32">
        <f t="shared" si="23"/>
        <v>110.4</v>
      </c>
      <c r="I342" s="44"/>
      <c r="J342" s="44">
        <f t="shared" si="21"/>
        <v>1.3031333637202997E-3</v>
      </c>
      <c r="K342" s="44">
        <f t="shared" si="22"/>
        <v>17369.464605027875</v>
      </c>
      <c r="L342" s="44"/>
    </row>
    <row r="343" spans="2:12">
      <c r="B343" s="44" t="s">
        <v>88</v>
      </c>
      <c r="C343" s="44" t="s">
        <v>483</v>
      </c>
      <c r="D343" s="61" t="s">
        <v>488</v>
      </c>
      <c r="E343" s="45">
        <v>25</v>
      </c>
      <c r="F343" s="45">
        <v>83</v>
      </c>
      <c r="G343" s="44">
        <f t="shared" si="20"/>
        <v>108</v>
      </c>
      <c r="H343" s="32">
        <f t="shared" si="23"/>
        <v>43.2</v>
      </c>
      <c r="I343" s="44"/>
      <c r="J343" s="44">
        <f t="shared" si="21"/>
        <v>1.4609118427357618E-4</v>
      </c>
      <c r="K343" s="44">
        <f t="shared" si="22"/>
        <v>1947.249395182497</v>
      </c>
      <c r="L343" s="44"/>
    </row>
    <row r="344" spans="2:12">
      <c r="B344" s="44" t="s">
        <v>88</v>
      </c>
      <c r="C344" s="44" t="s">
        <v>483</v>
      </c>
      <c r="D344" s="61" t="s">
        <v>489</v>
      </c>
      <c r="E344" s="45">
        <v>63</v>
      </c>
      <c r="F344" s="45">
        <v>0</v>
      </c>
      <c r="G344" s="44">
        <f t="shared" si="20"/>
        <v>63</v>
      </c>
      <c r="H344" s="32">
        <f t="shared" si="23"/>
        <v>25.200000000000003</v>
      </c>
      <c r="I344" s="44"/>
      <c r="J344" s="44">
        <f t="shared" si="21"/>
        <v>3.6814978436941199E-4</v>
      </c>
      <c r="K344" s="44">
        <f t="shared" si="22"/>
        <v>4907.0684758598927</v>
      </c>
      <c r="L344" s="44"/>
    </row>
    <row r="345" spans="2:12">
      <c r="B345" s="44" t="s">
        <v>88</v>
      </c>
      <c r="C345" s="44" t="s">
        <v>483</v>
      </c>
      <c r="D345" s="61" t="s">
        <v>490</v>
      </c>
      <c r="E345" s="45">
        <v>81</v>
      </c>
      <c r="F345" s="45">
        <v>36</v>
      </c>
      <c r="G345" s="44">
        <f t="shared" si="20"/>
        <v>117</v>
      </c>
      <c r="H345" s="32">
        <f t="shared" si="23"/>
        <v>46.800000000000004</v>
      </c>
      <c r="I345" s="44"/>
      <c r="J345" s="44">
        <f t="shared" si="21"/>
        <v>4.7333543704638689E-4</v>
      </c>
      <c r="K345" s="44">
        <f t="shared" si="22"/>
        <v>6309.0880403912906</v>
      </c>
      <c r="L345" s="44"/>
    </row>
    <row r="346" spans="2:12">
      <c r="B346" s="44" t="s">
        <v>88</v>
      </c>
      <c r="C346" s="44" t="s">
        <v>483</v>
      </c>
      <c r="D346" s="61" t="s">
        <v>491</v>
      </c>
      <c r="E346" s="45">
        <v>18</v>
      </c>
      <c r="F346" s="45">
        <v>0</v>
      </c>
      <c r="G346" s="44">
        <f t="shared" si="20"/>
        <v>18</v>
      </c>
      <c r="H346" s="32">
        <f t="shared" si="23"/>
        <v>7.2</v>
      </c>
      <c r="I346" s="44"/>
      <c r="J346" s="44">
        <f t="shared" si="21"/>
        <v>1.0518565267697486E-4</v>
      </c>
      <c r="K346" s="44">
        <f t="shared" si="22"/>
        <v>1402.0195645313979</v>
      </c>
      <c r="L346" s="44"/>
    </row>
    <row r="347" spans="2:12">
      <c r="B347" s="32" t="s">
        <v>88</v>
      </c>
      <c r="C347" s="32" t="s">
        <v>492</v>
      </c>
      <c r="D347" s="55" t="s">
        <v>493</v>
      </c>
      <c r="E347" s="33">
        <v>153</v>
      </c>
      <c r="F347" s="33">
        <v>21</v>
      </c>
      <c r="G347" s="32">
        <f t="shared" si="20"/>
        <v>174</v>
      </c>
      <c r="H347" s="32">
        <f t="shared" si="23"/>
        <v>69.600000000000009</v>
      </c>
      <c r="I347" s="32">
        <f>SUM(H347:H348)</f>
        <v>84.4</v>
      </c>
      <c r="J347" s="32">
        <f t="shared" si="21"/>
        <v>8.9407804775428628E-4</v>
      </c>
      <c r="K347" s="32">
        <f t="shared" si="22"/>
        <v>11917.166298516882</v>
      </c>
      <c r="L347" s="32">
        <f>SUM(K347:K348)</f>
        <v>14799.095403386978</v>
      </c>
    </row>
    <row r="348" spans="2:12">
      <c r="B348" s="32" t="s">
        <v>88</v>
      </c>
      <c r="C348" s="32" t="s">
        <v>492</v>
      </c>
      <c r="D348" s="55" t="s">
        <v>494</v>
      </c>
      <c r="E348" s="33">
        <v>37</v>
      </c>
      <c r="F348" s="33">
        <v>0</v>
      </c>
      <c r="G348" s="32">
        <f t="shared" si="20"/>
        <v>37</v>
      </c>
      <c r="H348" s="32">
        <f t="shared" si="23"/>
        <v>14.8</v>
      </c>
      <c r="I348" s="32"/>
      <c r="J348" s="32">
        <f t="shared" si="21"/>
        <v>2.1621495272489277E-4</v>
      </c>
      <c r="K348" s="32">
        <f t="shared" si="22"/>
        <v>2881.9291048700957</v>
      </c>
      <c r="L348" s="32"/>
    </row>
    <row r="349" spans="2:12">
      <c r="B349" s="34" t="s">
        <v>88</v>
      </c>
      <c r="C349" s="34" t="s">
        <v>495</v>
      </c>
      <c r="D349" s="56" t="s">
        <v>496</v>
      </c>
      <c r="E349" s="35">
        <v>39</v>
      </c>
      <c r="F349" s="35">
        <v>10</v>
      </c>
      <c r="G349" s="34">
        <f t="shared" si="20"/>
        <v>49</v>
      </c>
      <c r="H349" s="32">
        <f t="shared" si="23"/>
        <v>19.600000000000001</v>
      </c>
      <c r="I349" s="34">
        <f>SUM(H349:H355)</f>
        <v>534.80000000000007</v>
      </c>
      <c r="J349" s="34">
        <f t="shared" si="21"/>
        <v>2.2790224746677885E-4</v>
      </c>
      <c r="K349" s="34">
        <f t="shared" si="22"/>
        <v>3037.7090564846953</v>
      </c>
      <c r="L349" s="34">
        <f>SUM(K349:K355)</f>
        <v>78357.315662143694</v>
      </c>
    </row>
    <row r="350" spans="2:12">
      <c r="B350" s="34" t="s">
        <v>88</v>
      </c>
      <c r="C350" s="34" t="s">
        <v>495</v>
      </c>
      <c r="D350" s="56" t="s">
        <v>497</v>
      </c>
      <c r="E350" s="35">
        <v>344</v>
      </c>
      <c r="F350" s="35">
        <v>96</v>
      </c>
      <c r="G350" s="34">
        <f t="shared" si="20"/>
        <v>440</v>
      </c>
      <c r="H350" s="32">
        <f t="shared" si="23"/>
        <v>176</v>
      </c>
      <c r="I350" s="34"/>
      <c r="J350" s="34">
        <f t="shared" si="21"/>
        <v>2.0102146956044085E-3</v>
      </c>
      <c r="K350" s="34">
        <f t="shared" si="22"/>
        <v>26794.151677711161</v>
      </c>
      <c r="L350" s="34"/>
    </row>
    <row r="351" spans="2:12">
      <c r="B351" s="34" t="s">
        <v>88</v>
      </c>
      <c r="C351" s="34" t="s">
        <v>495</v>
      </c>
      <c r="D351" s="56" t="s">
        <v>498</v>
      </c>
      <c r="E351" s="35">
        <v>86</v>
      </c>
      <c r="F351" s="35">
        <v>0</v>
      </c>
      <c r="G351" s="34">
        <f t="shared" si="20"/>
        <v>86</v>
      </c>
      <c r="H351" s="32">
        <f t="shared" si="23"/>
        <v>34.4</v>
      </c>
      <c r="I351" s="34"/>
      <c r="J351" s="34">
        <f t="shared" si="21"/>
        <v>5.0255367390110212E-4</v>
      </c>
      <c r="K351" s="34">
        <f t="shared" si="22"/>
        <v>6698.5379194277903</v>
      </c>
      <c r="L351" s="34"/>
    </row>
    <row r="352" spans="2:12">
      <c r="B352" s="34" t="s">
        <v>88</v>
      </c>
      <c r="C352" s="34" t="s">
        <v>495</v>
      </c>
      <c r="D352" s="56" t="s">
        <v>499</v>
      </c>
      <c r="E352" s="35">
        <v>9</v>
      </c>
      <c r="F352" s="35">
        <v>103</v>
      </c>
      <c r="G352" s="34">
        <f t="shared" si="20"/>
        <v>112</v>
      </c>
      <c r="H352" s="32">
        <f t="shared" si="23"/>
        <v>44.800000000000004</v>
      </c>
      <c r="I352" s="34"/>
      <c r="J352" s="34">
        <f t="shared" si="21"/>
        <v>5.259282633848743E-5</v>
      </c>
      <c r="K352" s="34">
        <f t="shared" si="22"/>
        <v>701.00978226569896</v>
      </c>
      <c r="L352" s="34"/>
    </row>
    <row r="353" spans="2:12">
      <c r="B353" s="34" t="s">
        <v>88</v>
      </c>
      <c r="C353" s="34" t="s">
        <v>495</v>
      </c>
      <c r="D353" s="56" t="s">
        <v>500</v>
      </c>
      <c r="E353" s="35">
        <v>397</v>
      </c>
      <c r="F353" s="35">
        <v>122</v>
      </c>
      <c r="G353" s="34">
        <f t="shared" si="20"/>
        <v>519</v>
      </c>
      <c r="H353" s="32">
        <f t="shared" si="23"/>
        <v>207.60000000000002</v>
      </c>
      <c r="I353" s="34"/>
      <c r="J353" s="34">
        <f t="shared" si="21"/>
        <v>2.3199280062643898E-3</v>
      </c>
      <c r="K353" s="34">
        <f t="shared" si="22"/>
        <v>30922.320395498053</v>
      </c>
      <c r="L353" s="34"/>
    </row>
    <row r="354" spans="2:12">
      <c r="B354" s="34" t="s">
        <v>88</v>
      </c>
      <c r="C354" s="34" t="s">
        <v>495</v>
      </c>
      <c r="D354" s="56" t="s">
        <v>501</v>
      </c>
      <c r="E354" s="35">
        <v>54</v>
      </c>
      <c r="F354" s="35">
        <v>0</v>
      </c>
      <c r="G354" s="34">
        <f t="shared" si="20"/>
        <v>54</v>
      </c>
      <c r="H354" s="32">
        <f t="shared" si="23"/>
        <v>21.6</v>
      </c>
      <c r="I354" s="34"/>
      <c r="J354" s="34">
        <f t="shared" si="21"/>
        <v>3.155569580309246E-4</v>
      </c>
      <c r="K354" s="34">
        <f t="shared" si="22"/>
        <v>4206.0586935941938</v>
      </c>
      <c r="L354" s="34"/>
    </row>
    <row r="355" spans="2:12">
      <c r="B355" s="34" t="s">
        <v>88</v>
      </c>
      <c r="C355" s="34" t="s">
        <v>495</v>
      </c>
      <c r="D355" s="56" t="s">
        <v>502</v>
      </c>
      <c r="E355" s="35">
        <v>77</v>
      </c>
      <c r="F355" s="35">
        <v>0</v>
      </c>
      <c r="G355" s="34">
        <f t="shared" si="20"/>
        <v>77</v>
      </c>
      <c r="H355" s="32">
        <f t="shared" si="23"/>
        <v>30.8</v>
      </c>
      <c r="I355" s="34"/>
      <c r="J355" s="34">
        <f t="shared" si="21"/>
        <v>4.4996084756261466E-4</v>
      </c>
      <c r="K355" s="34">
        <f t="shared" si="22"/>
        <v>5997.5281371620913</v>
      </c>
      <c r="L355" s="34"/>
    </row>
    <row r="356" spans="2:12">
      <c r="B356" s="36" t="s">
        <v>85</v>
      </c>
      <c r="C356" s="36" t="s">
        <v>503</v>
      </c>
      <c r="D356" s="57" t="s">
        <v>504</v>
      </c>
      <c r="E356" s="37">
        <v>21</v>
      </c>
      <c r="F356" s="37">
        <v>0</v>
      </c>
      <c r="G356" s="36">
        <f t="shared" si="20"/>
        <v>21</v>
      </c>
      <c r="H356" s="32">
        <f t="shared" si="23"/>
        <v>8.4</v>
      </c>
      <c r="I356" s="36">
        <f>SUM(H356:H373)</f>
        <v>980</v>
      </c>
      <c r="J356" s="36">
        <f t="shared" si="21"/>
        <v>1.2271659478980401E-4</v>
      </c>
      <c r="K356" s="36">
        <f t="shared" si="22"/>
        <v>1635.6894919532976</v>
      </c>
      <c r="L356" s="36">
        <f>SUM(K356:K373)</f>
        <v>151885.45282423479</v>
      </c>
    </row>
    <row r="357" spans="2:12">
      <c r="B357" s="36" t="s">
        <v>88</v>
      </c>
      <c r="C357" s="36" t="s">
        <v>503</v>
      </c>
      <c r="D357" s="57" t="s">
        <v>505</v>
      </c>
      <c r="E357" s="37">
        <v>133</v>
      </c>
      <c r="F357" s="37">
        <v>33</v>
      </c>
      <c r="G357" s="36">
        <f t="shared" si="20"/>
        <v>166</v>
      </c>
      <c r="H357" s="32">
        <f t="shared" si="23"/>
        <v>66.400000000000006</v>
      </c>
      <c r="I357" s="36"/>
      <c r="J357" s="36">
        <f t="shared" si="21"/>
        <v>7.772051003354254E-4</v>
      </c>
      <c r="K357" s="36">
        <f t="shared" si="22"/>
        <v>10359.366782370886</v>
      </c>
      <c r="L357" s="36"/>
    </row>
    <row r="358" spans="2:12">
      <c r="B358" s="36" t="s">
        <v>88</v>
      </c>
      <c r="C358" s="36" t="s">
        <v>503</v>
      </c>
      <c r="D358" s="57" t="s">
        <v>506</v>
      </c>
      <c r="E358" s="37">
        <v>82</v>
      </c>
      <c r="F358" s="37">
        <v>0</v>
      </c>
      <c r="G358" s="36">
        <f t="shared" si="20"/>
        <v>82</v>
      </c>
      <c r="H358" s="32">
        <f t="shared" si="23"/>
        <v>32.800000000000004</v>
      </c>
      <c r="I358" s="36"/>
      <c r="J358" s="36">
        <f t="shared" si="21"/>
        <v>4.7917908441732994E-4</v>
      </c>
      <c r="K358" s="36">
        <f t="shared" si="22"/>
        <v>6386.9780161985909</v>
      </c>
      <c r="L358" s="36"/>
    </row>
    <row r="359" spans="2:12">
      <c r="B359" s="36" t="s">
        <v>88</v>
      </c>
      <c r="C359" s="36" t="s">
        <v>503</v>
      </c>
      <c r="D359" s="57" t="s">
        <v>507</v>
      </c>
      <c r="E359" s="37">
        <v>88</v>
      </c>
      <c r="F359" s="37">
        <v>0</v>
      </c>
      <c r="G359" s="36">
        <f t="shared" si="20"/>
        <v>88</v>
      </c>
      <c r="H359" s="32">
        <f t="shared" si="23"/>
        <v>35.200000000000003</v>
      </c>
      <c r="I359" s="36"/>
      <c r="J359" s="36">
        <f t="shared" si="21"/>
        <v>5.142409686429882E-4</v>
      </c>
      <c r="K359" s="36">
        <f t="shared" si="22"/>
        <v>6854.3178710423899</v>
      </c>
      <c r="L359" s="36"/>
    </row>
    <row r="360" spans="2:12">
      <c r="B360" s="36" t="s">
        <v>88</v>
      </c>
      <c r="C360" s="36" t="s">
        <v>503</v>
      </c>
      <c r="D360" s="57" t="s">
        <v>508</v>
      </c>
      <c r="E360" s="37">
        <v>50</v>
      </c>
      <c r="F360" s="37">
        <v>0</v>
      </c>
      <c r="G360" s="36">
        <f t="shared" si="20"/>
        <v>50</v>
      </c>
      <c r="H360" s="32">
        <f t="shared" si="23"/>
        <v>20</v>
      </c>
      <c r="I360" s="36"/>
      <c r="J360" s="36">
        <f t="shared" si="21"/>
        <v>2.9218236854715237E-4</v>
      </c>
      <c r="K360" s="36">
        <f t="shared" si="22"/>
        <v>3894.498790364994</v>
      </c>
      <c r="L360" s="36"/>
    </row>
    <row r="361" spans="2:12">
      <c r="B361" s="36" t="s">
        <v>88</v>
      </c>
      <c r="C361" s="36" t="s">
        <v>503</v>
      </c>
      <c r="D361" s="57" t="s">
        <v>509</v>
      </c>
      <c r="E361" s="37">
        <v>87</v>
      </c>
      <c r="F361" s="37">
        <v>0</v>
      </c>
      <c r="G361" s="36">
        <f t="shared" si="20"/>
        <v>87</v>
      </c>
      <c r="H361" s="32">
        <f t="shared" si="23"/>
        <v>34.800000000000004</v>
      </c>
      <c r="I361" s="36"/>
      <c r="J361" s="36">
        <f t="shared" si="21"/>
        <v>5.0839732127204516E-4</v>
      </c>
      <c r="K361" s="36">
        <f t="shared" si="22"/>
        <v>6776.4278952350896</v>
      </c>
      <c r="L361" s="36"/>
    </row>
    <row r="362" spans="2:12">
      <c r="B362" s="36" t="s">
        <v>88</v>
      </c>
      <c r="C362" s="36" t="s">
        <v>503</v>
      </c>
      <c r="D362" s="57" t="s">
        <v>510</v>
      </c>
      <c r="E362" s="37">
        <v>128</v>
      </c>
      <c r="F362" s="37">
        <v>0</v>
      </c>
      <c r="G362" s="36">
        <f t="shared" si="20"/>
        <v>128</v>
      </c>
      <c r="H362" s="32">
        <f t="shared" si="23"/>
        <v>51.2</v>
      </c>
      <c r="I362" s="36"/>
      <c r="J362" s="36">
        <f t="shared" si="21"/>
        <v>7.4798686348071007E-4</v>
      </c>
      <c r="K362" s="36">
        <f t="shared" si="22"/>
        <v>9969.9169033343842</v>
      </c>
      <c r="L362" s="36"/>
    </row>
    <row r="363" spans="2:12">
      <c r="B363" s="36" t="s">
        <v>88</v>
      </c>
      <c r="C363" s="36" t="s">
        <v>503</v>
      </c>
      <c r="D363" s="57" t="s">
        <v>511</v>
      </c>
      <c r="E363" s="37">
        <v>71</v>
      </c>
      <c r="F363" s="37">
        <v>0</v>
      </c>
      <c r="G363" s="36">
        <f t="shared" si="20"/>
        <v>71</v>
      </c>
      <c r="H363" s="32">
        <f t="shared" si="23"/>
        <v>28.400000000000002</v>
      </c>
      <c r="I363" s="36"/>
      <c r="J363" s="36">
        <f t="shared" si="21"/>
        <v>4.148989633369564E-4</v>
      </c>
      <c r="K363" s="36">
        <f t="shared" si="22"/>
        <v>5530.1882823182923</v>
      </c>
      <c r="L363" s="36"/>
    </row>
    <row r="364" spans="2:12">
      <c r="B364" s="36" t="s">
        <v>88</v>
      </c>
      <c r="C364" s="36" t="s">
        <v>503</v>
      </c>
      <c r="D364" s="57" t="s">
        <v>512</v>
      </c>
      <c r="E364" s="37">
        <v>48</v>
      </c>
      <c r="F364" s="37">
        <v>0</v>
      </c>
      <c r="G364" s="36">
        <f t="shared" si="20"/>
        <v>48</v>
      </c>
      <c r="H364" s="32">
        <f t="shared" si="23"/>
        <v>19.200000000000003</v>
      </c>
      <c r="I364" s="36"/>
      <c r="J364" s="36">
        <f t="shared" si="21"/>
        <v>2.8049507380526628E-4</v>
      </c>
      <c r="K364" s="36">
        <f t="shared" si="22"/>
        <v>3738.7188387503943</v>
      </c>
      <c r="L364" s="36"/>
    </row>
    <row r="365" spans="2:12">
      <c r="B365" s="36" t="s">
        <v>88</v>
      </c>
      <c r="C365" s="36" t="s">
        <v>503</v>
      </c>
      <c r="D365" s="57" t="s">
        <v>513</v>
      </c>
      <c r="E365" s="37">
        <v>71</v>
      </c>
      <c r="F365" s="37">
        <v>0</v>
      </c>
      <c r="G365" s="36">
        <f t="shared" si="20"/>
        <v>71</v>
      </c>
      <c r="H365" s="32">
        <f t="shared" si="23"/>
        <v>28.400000000000002</v>
      </c>
      <c r="I365" s="36"/>
      <c r="J365" s="36">
        <f t="shared" si="21"/>
        <v>4.148989633369564E-4</v>
      </c>
      <c r="K365" s="36">
        <f t="shared" si="22"/>
        <v>5530.1882823182923</v>
      </c>
      <c r="L365" s="36"/>
    </row>
    <row r="366" spans="2:12">
      <c r="B366" s="36" t="s">
        <v>88</v>
      </c>
      <c r="C366" s="36" t="s">
        <v>503</v>
      </c>
      <c r="D366" s="57" t="s">
        <v>514</v>
      </c>
      <c r="E366" s="37">
        <v>582</v>
      </c>
      <c r="F366" s="37">
        <v>125</v>
      </c>
      <c r="G366" s="36">
        <f t="shared" si="20"/>
        <v>707</v>
      </c>
      <c r="H366" s="32">
        <f t="shared" si="23"/>
        <v>282.8</v>
      </c>
      <c r="I366" s="36"/>
      <c r="J366" s="36">
        <f t="shared" si="21"/>
        <v>3.4010027698888538E-3</v>
      </c>
      <c r="K366" s="36">
        <f t="shared" si="22"/>
        <v>45331.965919848531</v>
      </c>
      <c r="L366" s="36"/>
    </row>
    <row r="367" spans="2:12">
      <c r="B367" s="36" t="s">
        <v>88</v>
      </c>
      <c r="C367" s="36" t="s">
        <v>503</v>
      </c>
      <c r="D367" s="57" t="s">
        <v>515</v>
      </c>
      <c r="E367" s="37">
        <v>273</v>
      </c>
      <c r="F367" s="37">
        <v>93</v>
      </c>
      <c r="G367" s="36">
        <f t="shared" si="20"/>
        <v>366</v>
      </c>
      <c r="H367" s="32">
        <f t="shared" si="23"/>
        <v>146.4</v>
      </c>
      <c r="I367" s="36"/>
      <c r="J367" s="36">
        <f t="shared" si="21"/>
        <v>1.5953157322674521E-3</v>
      </c>
      <c r="K367" s="36">
        <f t="shared" si="22"/>
        <v>21263.963395392868</v>
      </c>
      <c r="L367" s="36"/>
    </row>
    <row r="368" spans="2:12">
      <c r="B368" s="36" t="s">
        <v>88</v>
      </c>
      <c r="C368" s="36" t="s">
        <v>503</v>
      </c>
      <c r="D368" s="57" t="s">
        <v>516</v>
      </c>
      <c r="E368" s="37">
        <v>9</v>
      </c>
      <c r="F368" s="37">
        <v>85</v>
      </c>
      <c r="G368" s="36">
        <f t="shared" si="20"/>
        <v>94</v>
      </c>
      <c r="H368" s="32">
        <f t="shared" si="23"/>
        <v>37.6</v>
      </c>
      <c r="I368" s="36"/>
      <c r="J368" s="36">
        <f t="shared" si="21"/>
        <v>5.259282633848743E-5</v>
      </c>
      <c r="K368" s="36">
        <f t="shared" si="22"/>
        <v>701.00978226569896</v>
      </c>
      <c r="L368" s="36"/>
    </row>
    <row r="369" spans="2:12">
      <c r="B369" s="36" t="s">
        <v>88</v>
      </c>
      <c r="C369" s="36" t="s">
        <v>503</v>
      </c>
      <c r="D369" s="57" t="s">
        <v>517</v>
      </c>
      <c r="E369" s="37">
        <v>100</v>
      </c>
      <c r="F369" s="37">
        <v>164</v>
      </c>
      <c r="G369" s="36">
        <f t="shared" si="20"/>
        <v>264</v>
      </c>
      <c r="H369" s="32">
        <f t="shared" si="23"/>
        <v>105.60000000000001</v>
      </c>
      <c r="I369" s="36"/>
      <c r="J369" s="36">
        <f t="shared" si="21"/>
        <v>5.8436473709430473E-4</v>
      </c>
      <c r="K369" s="36">
        <f t="shared" si="22"/>
        <v>7788.9975807299879</v>
      </c>
      <c r="L369" s="36"/>
    </row>
    <row r="370" spans="2:12">
      <c r="B370" s="36" t="s">
        <v>88</v>
      </c>
      <c r="C370" s="36" t="s">
        <v>503</v>
      </c>
      <c r="D370" s="57" t="s">
        <v>518</v>
      </c>
      <c r="E370" s="37">
        <v>28</v>
      </c>
      <c r="F370" s="37">
        <v>0</v>
      </c>
      <c r="G370" s="36">
        <f t="shared" si="20"/>
        <v>28</v>
      </c>
      <c r="H370" s="32">
        <f t="shared" si="23"/>
        <v>11.200000000000001</v>
      </c>
      <c r="I370" s="36"/>
      <c r="J370" s="36">
        <f t="shared" si="21"/>
        <v>1.6362212638640534E-4</v>
      </c>
      <c r="K370" s="36">
        <f t="shared" si="22"/>
        <v>2180.9193226043967</v>
      </c>
      <c r="L370" s="36"/>
    </row>
    <row r="371" spans="2:12">
      <c r="B371" s="36" t="s">
        <v>88</v>
      </c>
      <c r="C371" s="36" t="s">
        <v>503</v>
      </c>
      <c r="D371" s="57" t="s">
        <v>519</v>
      </c>
      <c r="E371" s="37">
        <v>28</v>
      </c>
      <c r="F371" s="37">
        <v>0</v>
      </c>
      <c r="G371" s="36">
        <f t="shared" si="20"/>
        <v>28</v>
      </c>
      <c r="H371" s="32">
        <f t="shared" si="23"/>
        <v>11.200000000000001</v>
      </c>
      <c r="I371" s="36"/>
      <c r="J371" s="36">
        <f t="shared" si="21"/>
        <v>1.6362212638640534E-4</v>
      </c>
      <c r="K371" s="36">
        <f t="shared" si="22"/>
        <v>2180.9193226043967</v>
      </c>
      <c r="L371" s="36"/>
    </row>
    <row r="372" spans="2:12">
      <c r="B372" s="36" t="s">
        <v>88</v>
      </c>
      <c r="C372" s="36" t="s">
        <v>503</v>
      </c>
      <c r="D372" s="57" t="s">
        <v>520</v>
      </c>
      <c r="E372" s="37">
        <v>95</v>
      </c>
      <c r="F372" s="37">
        <v>0</v>
      </c>
      <c r="G372" s="36">
        <f t="shared" si="20"/>
        <v>95</v>
      </c>
      <c r="H372" s="32">
        <f t="shared" si="23"/>
        <v>38</v>
      </c>
      <c r="I372" s="36"/>
      <c r="J372" s="36">
        <f t="shared" si="21"/>
        <v>5.5514650023958951E-4</v>
      </c>
      <c r="K372" s="36">
        <f t="shared" si="22"/>
        <v>7399.5477016934883</v>
      </c>
      <c r="L372" s="36"/>
    </row>
    <row r="373" spans="2:12">
      <c r="B373" s="36" t="s">
        <v>88</v>
      </c>
      <c r="C373" s="36" t="s">
        <v>503</v>
      </c>
      <c r="D373" s="57" t="s">
        <v>521</v>
      </c>
      <c r="E373" s="37">
        <v>56</v>
      </c>
      <c r="F373" s="37">
        <v>0</v>
      </c>
      <c r="G373" s="36">
        <f t="shared" si="20"/>
        <v>56</v>
      </c>
      <c r="H373" s="32">
        <f t="shared" si="23"/>
        <v>22.400000000000002</v>
      </c>
      <c r="I373" s="36"/>
      <c r="J373" s="36">
        <f t="shared" si="21"/>
        <v>3.2724425277281068E-4</v>
      </c>
      <c r="K373" s="36">
        <f t="shared" si="22"/>
        <v>4361.8386452087934</v>
      </c>
      <c r="L373" s="36"/>
    </row>
    <row r="374" spans="2:12">
      <c r="B374" s="46" t="s">
        <v>88</v>
      </c>
      <c r="C374" s="46" t="s">
        <v>522</v>
      </c>
      <c r="D374" s="62" t="s">
        <v>523</v>
      </c>
      <c r="E374" s="47">
        <v>241</v>
      </c>
      <c r="F374" s="47">
        <v>34</v>
      </c>
      <c r="G374" s="46">
        <f t="shared" si="20"/>
        <v>275</v>
      </c>
      <c r="H374" s="32">
        <f t="shared" si="23"/>
        <v>110</v>
      </c>
      <c r="I374" s="46">
        <f>H374</f>
        <v>110</v>
      </c>
      <c r="J374" s="46">
        <f t="shared" si="21"/>
        <v>1.4083190163972745E-3</v>
      </c>
      <c r="K374" s="46">
        <f t="shared" si="22"/>
        <v>18771.484169559273</v>
      </c>
      <c r="L374" s="46">
        <f>K374</f>
        <v>18771.484169559273</v>
      </c>
    </row>
    <row r="375" spans="2:12">
      <c r="B375" s="48" t="s">
        <v>88</v>
      </c>
      <c r="C375" s="48" t="s">
        <v>524</v>
      </c>
      <c r="D375" s="63" t="s">
        <v>525</v>
      </c>
      <c r="E375" s="49">
        <v>87</v>
      </c>
      <c r="F375" s="49">
        <v>0</v>
      </c>
      <c r="G375" s="48">
        <f t="shared" si="20"/>
        <v>87</v>
      </c>
      <c r="H375" s="32">
        <f t="shared" si="23"/>
        <v>34.800000000000004</v>
      </c>
      <c r="I375" s="48">
        <f>SUM(H375:H376)</f>
        <v>178.4</v>
      </c>
      <c r="J375" s="48">
        <f t="shared" si="21"/>
        <v>5.0839732127204516E-4</v>
      </c>
      <c r="K375" s="48">
        <f t="shared" si="22"/>
        <v>6776.4278952350896</v>
      </c>
      <c r="L375" s="48">
        <f>SUM(K375:K376)</f>
        <v>28819.291048700958</v>
      </c>
    </row>
    <row r="376" spans="2:12">
      <c r="B376" s="48" t="s">
        <v>88</v>
      </c>
      <c r="C376" s="48" t="s">
        <v>524</v>
      </c>
      <c r="D376" s="63" t="s">
        <v>526</v>
      </c>
      <c r="E376" s="49">
        <v>283</v>
      </c>
      <c r="F376" s="49">
        <v>76</v>
      </c>
      <c r="G376" s="48">
        <f t="shared" si="20"/>
        <v>359</v>
      </c>
      <c r="H376" s="32">
        <f t="shared" si="23"/>
        <v>143.6</v>
      </c>
      <c r="I376" s="48"/>
      <c r="J376" s="48">
        <f t="shared" si="21"/>
        <v>1.6537522059768826E-3</v>
      </c>
      <c r="K376" s="48">
        <f t="shared" si="22"/>
        <v>22042.863153465867</v>
      </c>
      <c r="L376" s="48"/>
    </row>
    <row r="377" spans="2:12">
      <c r="B377" s="42" t="s">
        <v>85</v>
      </c>
      <c r="C377" s="42" t="s">
        <v>527</v>
      </c>
      <c r="D377" s="60" t="s">
        <v>528</v>
      </c>
      <c r="E377" s="43">
        <v>30</v>
      </c>
      <c r="F377" s="43">
        <v>0</v>
      </c>
      <c r="G377" s="42">
        <f t="shared" si="20"/>
        <v>30</v>
      </c>
      <c r="H377" s="32">
        <f t="shared" si="23"/>
        <v>12</v>
      </c>
      <c r="I377" s="42">
        <f>SUM(H377:H382)</f>
        <v>874</v>
      </c>
      <c r="J377" s="42">
        <f t="shared" si="21"/>
        <v>1.7530942112829143E-4</v>
      </c>
      <c r="K377" s="42">
        <f t="shared" si="22"/>
        <v>2336.6992742189964</v>
      </c>
      <c r="L377" s="42">
        <f>SUM(K377:K382)</f>
        <v>158506.10076785527</v>
      </c>
    </row>
    <row r="378" spans="2:12">
      <c r="B378" s="42" t="s">
        <v>85</v>
      </c>
      <c r="C378" s="42" t="s">
        <v>527</v>
      </c>
      <c r="D378" s="60" t="s">
        <v>529</v>
      </c>
      <c r="E378" s="43">
        <v>16</v>
      </c>
      <c r="F378" s="43">
        <v>0</v>
      </c>
      <c r="G378" s="42">
        <f t="shared" si="20"/>
        <v>16</v>
      </c>
      <c r="H378" s="32">
        <f t="shared" si="23"/>
        <v>6.4</v>
      </c>
      <c r="I378" s="42"/>
      <c r="J378" s="42">
        <f t="shared" si="21"/>
        <v>9.3498357935088759E-5</v>
      </c>
      <c r="K378" s="42">
        <f t="shared" si="22"/>
        <v>1246.239612916798</v>
      </c>
      <c r="L378" s="42"/>
    </row>
    <row r="379" spans="2:12">
      <c r="B379" s="42" t="s">
        <v>88</v>
      </c>
      <c r="C379" s="42" t="s">
        <v>527</v>
      </c>
      <c r="D379" s="60" t="s">
        <v>530</v>
      </c>
      <c r="E379" s="43">
        <v>605</v>
      </c>
      <c r="F379" s="43">
        <v>0</v>
      </c>
      <c r="G379" s="42">
        <f t="shared" si="20"/>
        <v>605</v>
      </c>
      <c r="H379" s="32">
        <f t="shared" si="23"/>
        <v>242</v>
      </c>
      <c r="I379" s="42"/>
      <c r="J379" s="42">
        <f t="shared" si="21"/>
        <v>3.5354066594205438E-3</v>
      </c>
      <c r="K379" s="42">
        <f t="shared" si="22"/>
        <v>47123.435363416429</v>
      </c>
      <c r="L379" s="42"/>
    </row>
    <row r="380" spans="2:12">
      <c r="B380" s="42" t="s">
        <v>88</v>
      </c>
      <c r="C380" s="42" t="s">
        <v>527</v>
      </c>
      <c r="D380" s="60" t="s">
        <v>531</v>
      </c>
      <c r="E380" s="43">
        <v>34</v>
      </c>
      <c r="F380" s="43">
        <v>0</v>
      </c>
      <c r="G380" s="42">
        <f t="shared" si="20"/>
        <v>34</v>
      </c>
      <c r="H380" s="32">
        <f t="shared" si="23"/>
        <v>13.600000000000001</v>
      </c>
      <c r="I380" s="42"/>
      <c r="J380" s="42">
        <f t="shared" si="21"/>
        <v>1.9868401061206363E-4</v>
      </c>
      <c r="K380" s="42">
        <f t="shared" si="22"/>
        <v>2648.2591774481962</v>
      </c>
      <c r="L380" s="42"/>
    </row>
    <row r="381" spans="2:12">
      <c r="B381" s="42" t="s">
        <v>88</v>
      </c>
      <c r="C381" s="42" t="s">
        <v>527</v>
      </c>
      <c r="D381" s="60" t="s">
        <v>532</v>
      </c>
      <c r="E381" s="43">
        <v>403</v>
      </c>
      <c r="F381" s="43">
        <v>0</v>
      </c>
      <c r="G381" s="42">
        <f t="shared" si="20"/>
        <v>403</v>
      </c>
      <c r="H381" s="32">
        <f t="shared" si="23"/>
        <v>161.20000000000002</v>
      </c>
      <c r="I381" s="42"/>
      <c r="J381" s="42">
        <f t="shared" si="21"/>
        <v>2.3549898904900481E-3</v>
      </c>
      <c r="K381" s="42">
        <f t="shared" si="22"/>
        <v>31389.660250341851</v>
      </c>
      <c r="L381" s="42"/>
    </row>
    <row r="382" spans="2:12">
      <c r="B382" s="42" t="s">
        <v>88</v>
      </c>
      <c r="C382" s="42" t="s">
        <v>527</v>
      </c>
      <c r="D382" s="60" t="s">
        <v>533</v>
      </c>
      <c r="E382" s="43">
        <v>947</v>
      </c>
      <c r="F382" s="43">
        <v>150</v>
      </c>
      <c r="G382" s="42">
        <f t="shared" si="20"/>
        <v>1097</v>
      </c>
      <c r="H382" s="32">
        <f t="shared" si="23"/>
        <v>438.8</v>
      </c>
      <c r="I382" s="42"/>
      <c r="J382" s="42">
        <f t="shared" si="21"/>
        <v>5.5339340602830666E-3</v>
      </c>
      <c r="K382" s="42">
        <f t="shared" si="22"/>
        <v>73761.807089512993</v>
      </c>
      <c r="L382" s="42"/>
    </row>
    <row r="383" spans="2:12">
      <c r="B383" s="44" t="s">
        <v>88</v>
      </c>
      <c r="C383" s="44" t="s">
        <v>534</v>
      </c>
      <c r="D383" s="61" t="s">
        <v>535</v>
      </c>
      <c r="E383" s="45">
        <v>128</v>
      </c>
      <c r="F383" s="45">
        <v>28</v>
      </c>
      <c r="G383" s="44">
        <f t="shared" si="20"/>
        <v>156</v>
      </c>
      <c r="H383" s="32">
        <f t="shared" si="23"/>
        <v>62.400000000000006</v>
      </c>
      <c r="I383" s="44">
        <f>H383</f>
        <v>62.400000000000006</v>
      </c>
      <c r="J383" s="44">
        <f t="shared" si="21"/>
        <v>7.4798686348071007E-4</v>
      </c>
      <c r="K383" s="44">
        <f t="shared" si="22"/>
        <v>9969.9169033343842</v>
      </c>
      <c r="L383" s="44">
        <f>K383</f>
        <v>9969.9169033343842</v>
      </c>
    </row>
    <row r="384" spans="2:12">
      <c r="B384" s="32" t="s">
        <v>536</v>
      </c>
      <c r="C384" s="32" t="s">
        <v>537</v>
      </c>
      <c r="D384" s="55" t="s">
        <v>538</v>
      </c>
      <c r="E384" s="33">
        <v>22</v>
      </c>
      <c r="F384" s="33">
        <v>0</v>
      </c>
      <c r="G384" s="32">
        <f t="shared" si="20"/>
        <v>22</v>
      </c>
      <c r="H384" s="32">
        <f t="shared" si="23"/>
        <v>8.8000000000000007</v>
      </c>
      <c r="I384" s="32">
        <f>SUM(H384:H385)</f>
        <v>88.4</v>
      </c>
      <c r="J384" s="32">
        <f t="shared" si="21"/>
        <v>1.2856024216074705E-4</v>
      </c>
      <c r="K384" s="32">
        <f t="shared" si="22"/>
        <v>1713.5794677605975</v>
      </c>
      <c r="L384" s="32">
        <f>SUM(K384:K385)</f>
        <v>14799.095403386978</v>
      </c>
    </row>
    <row r="385" spans="2:12">
      <c r="B385" s="32" t="s">
        <v>88</v>
      </c>
      <c r="C385" s="32" t="s">
        <v>537</v>
      </c>
      <c r="D385" s="55" t="s">
        <v>539</v>
      </c>
      <c r="E385" s="33">
        <v>168</v>
      </c>
      <c r="F385" s="33">
        <v>31</v>
      </c>
      <c r="G385" s="32">
        <f t="shared" si="20"/>
        <v>199</v>
      </c>
      <c r="H385" s="32">
        <f t="shared" si="23"/>
        <v>79.600000000000009</v>
      </c>
      <c r="I385" s="32"/>
      <c r="J385" s="32">
        <f t="shared" si="21"/>
        <v>9.8173275831843205E-4</v>
      </c>
      <c r="K385" s="32">
        <f t="shared" si="22"/>
        <v>13085.515935626381</v>
      </c>
      <c r="L385" s="32"/>
    </row>
    <row r="386" spans="2:12">
      <c r="B386" s="34" t="s">
        <v>88</v>
      </c>
      <c r="C386" s="34" t="s">
        <v>540</v>
      </c>
      <c r="D386" s="56" t="s">
        <v>541</v>
      </c>
      <c r="E386" s="35">
        <v>68</v>
      </c>
      <c r="F386" s="35">
        <v>0</v>
      </c>
      <c r="G386" s="34">
        <f t="shared" si="20"/>
        <v>68</v>
      </c>
      <c r="H386" s="32">
        <f t="shared" si="23"/>
        <v>27.200000000000003</v>
      </c>
      <c r="I386" s="34">
        <f>SUM(H386:H388)</f>
        <v>105.2</v>
      </c>
      <c r="J386" s="34">
        <f t="shared" si="21"/>
        <v>3.9736802122412727E-4</v>
      </c>
      <c r="K386" s="34">
        <f t="shared" si="22"/>
        <v>5296.5183548963923</v>
      </c>
      <c r="L386" s="34">
        <f>SUM(K386:K388)</f>
        <v>16980.014725991372</v>
      </c>
    </row>
    <row r="387" spans="2:12">
      <c r="B387" s="34" t="s">
        <v>88</v>
      </c>
      <c r="C387" s="34" t="s">
        <v>540</v>
      </c>
      <c r="D387" s="56" t="s">
        <v>542</v>
      </c>
      <c r="E387" s="35">
        <v>123</v>
      </c>
      <c r="F387" s="35">
        <v>45</v>
      </c>
      <c r="G387" s="34">
        <f t="shared" si="20"/>
        <v>168</v>
      </c>
      <c r="H387" s="32">
        <f t="shared" si="23"/>
        <v>67.2</v>
      </c>
      <c r="I387" s="34"/>
      <c r="J387" s="34">
        <f t="shared" si="21"/>
        <v>7.1876862662599485E-4</v>
      </c>
      <c r="K387" s="34">
        <f t="shared" si="22"/>
        <v>9580.4670242978846</v>
      </c>
      <c r="L387" s="34"/>
    </row>
    <row r="388" spans="2:12">
      <c r="B388" s="34" t="s">
        <v>88</v>
      </c>
      <c r="C388" s="34" t="s">
        <v>540</v>
      </c>
      <c r="D388" s="56" t="s">
        <v>543</v>
      </c>
      <c r="E388" s="35">
        <v>27</v>
      </c>
      <c r="F388" s="35">
        <v>0</v>
      </c>
      <c r="G388" s="34">
        <f t="shared" ref="G388:G451" si="24">E388+F388</f>
        <v>27</v>
      </c>
      <c r="H388" s="32">
        <f t="shared" si="23"/>
        <v>10.8</v>
      </c>
      <c r="I388" s="34"/>
      <c r="J388" s="34">
        <f t="shared" ref="J388:J451" si="25">E388/$E$736</f>
        <v>1.577784790154623E-4</v>
      </c>
      <c r="K388" s="34">
        <f t="shared" ref="K388:K451" si="26">J388*$K$736</f>
        <v>2103.0293467970969</v>
      </c>
      <c r="L388" s="34"/>
    </row>
    <row r="389" spans="2:12">
      <c r="B389" s="36" t="s">
        <v>88</v>
      </c>
      <c r="C389" s="36" t="s">
        <v>544</v>
      </c>
      <c r="D389" s="57" t="s">
        <v>545</v>
      </c>
      <c r="E389" s="37">
        <v>155</v>
      </c>
      <c r="F389" s="37">
        <v>36</v>
      </c>
      <c r="G389" s="36">
        <f t="shared" si="24"/>
        <v>191</v>
      </c>
      <c r="H389" s="32">
        <f t="shared" ref="H389:H452" si="27">G389*0.4</f>
        <v>76.400000000000006</v>
      </c>
      <c r="I389" s="36">
        <f>SUM(H389:H390)</f>
        <v>93.600000000000009</v>
      </c>
      <c r="J389" s="36">
        <f t="shared" si="25"/>
        <v>9.0576534249617237E-4</v>
      </c>
      <c r="K389" s="36">
        <f t="shared" si="26"/>
        <v>12072.946250131481</v>
      </c>
      <c r="L389" s="36">
        <f>SUM(K389:K390)</f>
        <v>15422.215209845377</v>
      </c>
    </row>
    <row r="390" spans="2:12">
      <c r="B390" s="36" t="s">
        <v>88</v>
      </c>
      <c r="C390" s="36" t="s">
        <v>544</v>
      </c>
      <c r="D390" s="57" t="s">
        <v>546</v>
      </c>
      <c r="E390" s="37">
        <v>43</v>
      </c>
      <c r="F390" s="37">
        <v>0</v>
      </c>
      <c r="G390" s="36">
        <f t="shared" si="24"/>
        <v>43</v>
      </c>
      <c r="H390" s="32">
        <f t="shared" si="27"/>
        <v>17.2</v>
      </c>
      <c r="I390" s="36"/>
      <c r="J390" s="36">
        <f t="shared" si="25"/>
        <v>2.5127683695055106E-4</v>
      </c>
      <c r="K390" s="36">
        <f t="shared" si="26"/>
        <v>3349.2689597138951</v>
      </c>
      <c r="L390" s="36"/>
    </row>
    <row r="391" spans="2:12">
      <c r="B391" s="46" t="s">
        <v>88</v>
      </c>
      <c r="C391" s="46" t="s">
        <v>547</v>
      </c>
      <c r="D391" s="62" t="s">
        <v>548</v>
      </c>
      <c r="E391" s="47">
        <v>537</v>
      </c>
      <c r="F391" s="47">
        <v>70</v>
      </c>
      <c r="G391" s="46">
        <f t="shared" si="24"/>
        <v>607</v>
      </c>
      <c r="H391" s="32">
        <f t="shared" si="27"/>
        <v>242.8</v>
      </c>
      <c r="I391" s="46">
        <f>SUM(H391:H399)</f>
        <v>1524.8000000000002</v>
      </c>
      <c r="J391" s="46">
        <f t="shared" si="25"/>
        <v>3.1380386381964168E-3</v>
      </c>
      <c r="K391" s="46">
        <f t="shared" si="26"/>
        <v>41826.917008520039</v>
      </c>
      <c r="L391" s="46">
        <f>SUM(K391:K399)</f>
        <v>254154.99105921952</v>
      </c>
    </row>
    <row r="392" spans="2:12">
      <c r="B392" s="46" t="s">
        <v>88</v>
      </c>
      <c r="C392" s="46" t="s">
        <v>547</v>
      </c>
      <c r="D392" s="62" t="s">
        <v>549</v>
      </c>
      <c r="E392" s="47">
        <v>99</v>
      </c>
      <c r="F392" s="47">
        <v>0</v>
      </c>
      <c r="G392" s="46">
        <f t="shared" si="24"/>
        <v>99</v>
      </c>
      <c r="H392" s="32">
        <f t="shared" si="27"/>
        <v>39.6</v>
      </c>
      <c r="I392" s="46"/>
      <c r="J392" s="46">
        <f t="shared" si="25"/>
        <v>5.7852108972336169E-4</v>
      </c>
      <c r="K392" s="46">
        <f t="shared" si="26"/>
        <v>7711.1076049226876</v>
      </c>
      <c r="L392" s="46"/>
    </row>
    <row r="393" spans="2:12">
      <c r="B393" s="46" t="s">
        <v>88</v>
      </c>
      <c r="C393" s="46" t="s">
        <v>547</v>
      </c>
      <c r="D393" s="62" t="s">
        <v>550</v>
      </c>
      <c r="E393" s="47">
        <v>185</v>
      </c>
      <c r="F393" s="47">
        <v>38</v>
      </c>
      <c r="G393" s="46">
        <f t="shared" si="24"/>
        <v>223</v>
      </c>
      <c r="H393" s="32">
        <f t="shared" si="27"/>
        <v>89.2</v>
      </c>
      <c r="I393" s="46"/>
      <c r="J393" s="46">
        <f t="shared" si="25"/>
        <v>1.0810747636244638E-3</v>
      </c>
      <c r="K393" s="46">
        <f t="shared" si="26"/>
        <v>14409.645524350479</v>
      </c>
      <c r="L393" s="46"/>
    </row>
    <row r="394" spans="2:12">
      <c r="B394" s="46" t="s">
        <v>88</v>
      </c>
      <c r="C394" s="46" t="s">
        <v>547</v>
      </c>
      <c r="D394" s="62" t="s">
        <v>551</v>
      </c>
      <c r="E394" s="47">
        <v>1000</v>
      </c>
      <c r="F394" s="47">
        <v>228</v>
      </c>
      <c r="G394" s="46">
        <f t="shared" si="24"/>
        <v>1228</v>
      </c>
      <c r="H394" s="32">
        <f t="shared" si="27"/>
        <v>491.20000000000005</v>
      </c>
      <c r="I394" s="46"/>
      <c r="J394" s="46">
        <f t="shared" si="25"/>
        <v>5.8436473709430475E-3</v>
      </c>
      <c r="K394" s="46">
        <f t="shared" si="26"/>
        <v>77889.975807299881</v>
      </c>
      <c r="L394" s="46"/>
    </row>
    <row r="395" spans="2:12">
      <c r="B395" s="46" t="s">
        <v>88</v>
      </c>
      <c r="C395" s="46" t="s">
        <v>547</v>
      </c>
      <c r="D395" s="62" t="s">
        <v>552</v>
      </c>
      <c r="E395" s="47">
        <v>724</v>
      </c>
      <c r="F395" s="47">
        <v>0</v>
      </c>
      <c r="G395" s="46">
        <f t="shared" si="24"/>
        <v>724</v>
      </c>
      <c r="H395" s="32">
        <f t="shared" si="27"/>
        <v>289.60000000000002</v>
      </c>
      <c r="I395" s="46"/>
      <c r="J395" s="46">
        <f t="shared" si="25"/>
        <v>4.2308006965627665E-3</v>
      </c>
      <c r="K395" s="46">
        <f t="shared" si="26"/>
        <v>56392.342484485118</v>
      </c>
      <c r="L395" s="46"/>
    </row>
    <row r="396" spans="2:12">
      <c r="B396" s="46" t="s">
        <v>88</v>
      </c>
      <c r="C396" s="46" t="s">
        <v>547</v>
      </c>
      <c r="D396" s="62" t="s">
        <v>553</v>
      </c>
      <c r="E396" s="47">
        <v>241</v>
      </c>
      <c r="F396" s="47">
        <v>167</v>
      </c>
      <c r="G396" s="46">
        <f t="shared" si="24"/>
        <v>408</v>
      </c>
      <c r="H396" s="32">
        <f t="shared" si="27"/>
        <v>163.20000000000002</v>
      </c>
      <c r="I396" s="46"/>
      <c r="J396" s="46">
        <f t="shared" si="25"/>
        <v>1.4083190163972745E-3</v>
      </c>
      <c r="K396" s="46">
        <f t="shared" si="26"/>
        <v>18771.484169559273</v>
      </c>
      <c r="L396" s="46"/>
    </row>
    <row r="397" spans="2:12">
      <c r="B397" s="46" t="s">
        <v>88</v>
      </c>
      <c r="C397" s="46" t="s">
        <v>547</v>
      </c>
      <c r="D397" s="62" t="s">
        <v>554</v>
      </c>
      <c r="E397" s="47">
        <v>157</v>
      </c>
      <c r="F397" s="47">
        <v>0</v>
      </c>
      <c r="G397" s="46">
        <f t="shared" si="24"/>
        <v>157</v>
      </c>
      <c r="H397" s="32">
        <f t="shared" si="27"/>
        <v>62.800000000000004</v>
      </c>
      <c r="I397" s="46"/>
      <c r="J397" s="46">
        <f t="shared" si="25"/>
        <v>9.1745263723805846E-4</v>
      </c>
      <c r="K397" s="46">
        <f t="shared" si="26"/>
        <v>12228.726201746082</v>
      </c>
      <c r="L397" s="46"/>
    </row>
    <row r="398" spans="2:12">
      <c r="B398" s="46" t="s">
        <v>88</v>
      </c>
      <c r="C398" s="46" t="s">
        <v>547</v>
      </c>
      <c r="D398" s="62" t="s">
        <v>555</v>
      </c>
      <c r="E398" s="47">
        <v>210</v>
      </c>
      <c r="F398" s="47">
        <v>46</v>
      </c>
      <c r="G398" s="46">
        <f t="shared" si="24"/>
        <v>256</v>
      </c>
      <c r="H398" s="32">
        <f t="shared" si="27"/>
        <v>102.4</v>
      </c>
      <c r="I398" s="46"/>
      <c r="J398" s="46">
        <f t="shared" si="25"/>
        <v>1.2271659478980401E-3</v>
      </c>
      <c r="K398" s="46">
        <f t="shared" si="26"/>
        <v>16356.894919532977</v>
      </c>
      <c r="L398" s="46"/>
    </row>
    <row r="399" spans="2:12">
      <c r="B399" s="46" t="s">
        <v>88</v>
      </c>
      <c r="C399" s="46" t="s">
        <v>547</v>
      </c>
      <c r="D399" s="62" t="s">
        <v>556</v>
      </c>
      <c r="E399" s="47">
        <v>110</v>
      </c>
      <c r="F399" s="47">
        <v>0</v>
      </c>
      <c r="G399" s="46">
        <f t="shared" si="24"/>
        <v>110</v>
      </c>
      <c r="H399" s="32">
        <f t="shared" si="27"/>
        <v>44</v>
      </c>
      <c r="I399" s="46"/>
      <c r="J399" s="46">
        <f t="shared" si="25"/>
        <v>6.4280121080373528E-4</v>
      </c>
      <c r="K399" s="46">
        <f t="shared" si="26"/>
        <v>8567.8973388029881</v>
      </c>
      <c r="L399" s="46"/>
    </row>
    <row r="400" spans="2:12">
      <c r="B400" s="48" t="s">
        <v>88</v>
      </c>
      <c r="C400" s="48" t="s">
        <v>557</v>
      </c>
      <c r="D400" s="63" t="s">
        <v>558</v>
      </c>
      <c r="E400" s="49">
        <v>789</v>
      </c>
      <c r="F400" s="49">
        <v>95</v>
      </c>
      <c r="G400" s="48">
        <f t="shared" si="24"/>
        <v>884</v>
      </c>
      <c r="H400" s="32">
        <f t="shared" si="27"/>
        <v>353.6</v>
      </c>
      <c r="I400" s="48">
        <f>SUM(H400:H401)</f>
        <v>654</v>
      </c>
      <c r="J400" s="48">
        <f t="shared" si="25"/>
        <v>4.6106377756740648E-3</v>
      </c>
      <c r="K400" s="48">
        <f t="shared" si="26"/>
        <v>61455.190911959609</v>
      </c>
      <c r="L400" s="48">
        <f>SUM(K400:K401)</f>
        <v>114809.82433996003</v>
      </c>
    </row>
    <row r="401" spans="2:12">
      <c r="B401" s="48" t="s">
        <v>88</v>
      </c>
      <c r="C401" s="48" t="s">
        <v>557</v>
      </c>
      <c r="D401" s="63" t="s">
        <v>559</v>
      </c>
      <c r="E401" s="49">
        <v>685</v>
      </c>
      <c r="F401" s="49">
        <v>66</v>
      </c>
      <c r="G401" s="48">
        <f t="shared" si="24"/>
        <v>751</v>
      </c>
      <c r="H401" s="32">
        <f t="shared" si="27"/>
        <v>300.40000000000003</v>
      </c>
      <c r="I401" s="48"/>
      <c r="J401" s="48">
        <f t="shared" si="25"/>
        <v>4.0028984490959874E-3</v>
      </c>
      <c r="K401" s="48">
        <f t="shared" si="26"/>
        <v>53354.633428000416</v>
      </c>
      <c r="L401" s="48"/>
    </row>
    <row r="402" spans="2:12">
      <c r="B402" s="42" t="s">
        <v>88</v>
      </c>
      <c r="C402" s="42" t="s">
        <v>560</v>
      </c>
      <c r="D402" s="60" t="s">
        <v>561</v>
      </c>
      <c r="E402" s="43">
        <v>89</v>
      </c>
      <c r="F402" s="43">
        <v>0</v>
      </c>
      <c r="G402" s="42">
        <f t="shared" si="24"/>
        <v>89</v>
      </c>
      <c r="H402" s="32">
        <f t="shared" si="27"/>
        <v>35.6</v>
      </c>
      <c r="I402" s="42">
        <f>SUM(H402:H405)</f>
        <v>370.8</v>
      </c>
      <c r="J402" s="42">
        <f t="shared" si="25"/>
        <v>5.2008461601393125E-4</v>
      </c>
      <c r="K402" s="42">
        <f t="shared" si="26"/>
        <v>6932.2078468496893</v>
      </c>
      <c r="L402" s="42">
        <f>SUM(K402:K405)</f>
        <v>68309.508783002006</v>
      </c>
    </row>
    <row r="403" spans="2:12">
      <c r="B403" s="42" t="s">
        <v>88</v>
      </c>
      <c r="C403" s="42" t="s">
        <v>560</v>
      </c>
      <c r="D403" s="60" t="s">
        <v>562</v>
      </c>
      <c r="E403" s="43">
        <v>539</v>
      </c>
      <c r="F403" s="43">
        <v>50</v>
      </c>
      <c r="G403" s="42">
        <f t="shared" si="24"/>
        <v>589</v>
      </c>
      <c r="H403" s="32">
        <f t="shared" si="27"/>
        <v>235.60000000000002</v>
      </c>
      <c r="I403" s="42"/>
      <c r="J403" s="42">
        <f t="shared" si="25"/>
        <v>3.1497259329383029E-3</v>
      </c>
      <c r="K403" s="42">
        <f t="shared" si="26"/>
        <v>41982.696960134643</v>
      </c>
      <c r="L403" s="42"/>
    </row>
    <row r="404" spans="2:12">
      <c r="B404" s="42" t="s">
        <v>88</v>
      </c>
      <c r="C404" s="42" t="s">
        <v>560</v>
      </c>
      <c r="D404" s="60" t="s">
        <v>563</v>
      </c>
      <c r="E404" s="43">
        <v>81</v>
      </c>
      <c r="F404" s="43">
        <v>0</v>
      </c>
      <c r="G404" s="42">
        <f t="shared" si="24"/>
        <v>81</v>
      </c>
      <c r="H404" s="32">
        <f t="shared" si="27"/>
        <v>32.4</v>
      </c>
      <c r="I404" s="42"/>
      <c r="J404" s="42">
        <f t="shared" si="25"/>
        <v>4.7333543704638689E-4</v>
      </c>
      <c r="K404" s="42">
        <f t="shared" si="26"/>
        <v>6309.0880403912906</v>
      </c>
      <c r="L404" s="42"/>
    </row>
    <row r="405" spans="2:12">
      <c r="B405" s="42" t="s">
        <v>88</v>
      </c>
      <c r="C405" s="42" t="s">
        <v>560</v>
      </c>
      <c r="D405" s="60" t="s">
        <v>564</v>
      </c>
      <c r="E405" s="43">
        <v>168</v>
      </c>
      <c r="F405" s="43">
        <v>0</v>
      </c>
      <c r="G405" s="42">
        <f t="shared" si="24"/>
        <v>168</v>
      </c>
      <c r="H405" s="32">
        <f t="shared" si="27"/>
        <v>67.2</v>
      </c>
      <c r="I405" s="42"/>
      <c r="J405" s="42">
        <f t="shared" si="25"/>
        <v>9.8173275831843205E-4</v>
      </c>
      <c r="K405" s="42">
        <f t="shared" si="26"/>
        <v>13085.515935626381</v>
      </c>
      <c r="L405" s="42"/>
    </row>
    <row r="406" spans="2:12">
      <c r="B406" s="44" t="s">
        <v>88</v>
      </c>
      <c r="C406" s="44" t="s">
        <v>565</v>
      </c>
      <c r="D406" s="61" t="s">
        <v>566</v>
      </c>
      <c r="E406" s="45">
        <v>116</v>
      </c>
      <c r="F406" s="45">
        <v>2</v>
      </c>
      <c r="G406" s="44">
        <f t="shared" si="24"/>
        <v>118</v>
      </c>
      <c r="H406" s="32">
        <f t="shared" si="27"/>
        <v>47.2</v>
      </c>
      <c r="I406" s="44">
        <f>SUM(H406:H407)</f>
        <v>84</v>
      </c>
      <c r="J406" s="44">
        <f t="shared" si="25"/>
        <v>6.7786309502939355E-4</v>
      </c>
      <c r="K406" s="44">
        <f t="shared" si="26"/>
        <v>9035.2371936467862</v>
      </c>
      <c r="L406" s="44">
        <f>SUM(K406:K407)</f>
        <v>16201.114967918376</v>
      </c>
    </row>
    <row r="407" spans="2:12">
      <c r="B407" s="44" t="s">
        <v>88</v>
      </c>
      <c r="C407" s="44" t="s">
        <v>565</v>
      </c>
      <c r="D407" s="61" t="s">
        <v>567</v>
      </c>
      <c r="E407" s="45">
        <v>92</v>
      </c>
      <c r="F407" s="45">
        <v>0</v>
      </c>
      <c r="G407" s="44">
        <f t="shared" si="24"/>
        <v>92</v>
      </c>
      <c r="H407" s="32">
        <f t="shared" si="27"/>
        <v>36.800000000000004</v>
      </c>
      <c r="I407" s="44"/>
      <c r="J407" s="44">
        <f t="shared" si="25"/>
        <v>5.3761555812676038E-4</v>
      </c>
      <c r="K407" s="44">
        <f t="shared" si="26"/>
        <v>7165.8777742715893</v>
      </c>
      <c r="L407" s="44"/>
    </row>
    <row r="408" spans="2:12">
      <c r="B408" s="32" t="s">
        <v>88</v>
      </c>
      <c r="C408" s="32" t="s">
        <v>568</v>
      </c>
      <c r="D408" s="55" t="s">
        <v>569</v>
      </c>
      <c r="E408" s="33">
        <v>105</v>
      </c>
      <c r="F408" s="33">
        <v>20</v>
      </c>
      <c r="G408" s="32">
        <f t="shared" si="24"/>
        <v>125</v>
      </c>
      <c r="H408" s="32">
        <f t="shared" si="27"/>
        <v>50</v>
      </c>
      <c r="I408" s="32">
        <f>SUM(H408:H409)</f>
        <v>89.6</v>
      </c>
      <c r="J408" s="32">
        <f t="shared" si="25"/>
        <v>6.1358297394902006E-4</v>
      </c>
      <c r="K408" s="32">
        <f t="shared" si="26"/>
        <v>8178.4474597664885</v>
      </c>
      <c r="L408" s="32">
        <f>SUM(K408:K409)</f>
        <v>15889.555064689175</v>
      </c>
    </row>
    <row r="409" spans="2:12">
      <c r="B409" s="32" t="s">
        <v>88</v>
      </c>
      <c r="C409" s="32" t="s">
        <v>568</v>
      </c>
      <c r="D409" s="55" t="s">
        <v>570</v>
      </c>
      <c r="E409" s="33">
        <v>99</v>
      </c>
      <c r="F409" s="33">
        <v>0</v>
      </c>
      <c r="G409" s="32">
        <f t="shared" si="24"/>
        <v>99</v>
      </c>
      <c r="H409" s="32">
        <f t="shared" si="27"/>
        <v>39.6</v>
      </c>
      <c r="I409" s="32"/>
      <c r="J409" s="32">
        <f t="shared" si="25"/>
        <v>5.7852108972336169E-4</v>
      </c>
      <c r="K409" s="32">
        <f t="shared" si="26"/>
        <v>7711.1076049226876</v>
      </c>
      <c r="L409" s="32"/>
    </row>
    <row r="410" spans="2:12">
      <c r="B410" s="34" t="s">
        <v>88</v>
      </c>
      <c r="C410" s="34" t="s">
        <v>571</v>
      </c>
      <c r="D410" s="56" t="s">
        <v>572</v>
      </c>
      <c r="E410" s="35">
        <v>363</v>
      </c>
      <c r="F410" s="35">
        <v>56</v>
      </c>
      <c r="G410" s="34">
        <f t="shared" si="24"/>
        <v>419</v>
      </c>
      <c r="H410" s="32">
        <f t="shared" si="27"/>
        <v>167.60000000000002</v>
      </c>
      <c r="I410" s="34">
        <f>H410</f>
        <v>167.60000000000002</v>
      </c>
      <c r="J410" s="34">
        <f t="shared" si="25"/>
        <v>2.1212439956523263E-3</v>
      </c>
      <c r="K410" s="34">
        <f t="shared" si="26"/>
        <v>28274.061218049857</v>
      </c>
      <c r="L410" s="34">
        <f>K410</f>
        <v>28274.061218049857</v>
      </c>
    </row>
    <row r="411" spans="2:12">
      <c r="B411" s="36" t="s">
        <v>85</v>
      </c>
      <c r="C411" s="36" t="s">
        <v>573</v>
      </c>
      <c r="D411" s="57" t="s">
        <v>574</v>
      </c>
      <c r="E411" s="37">
        <v>6</v>
      </c>
      <c r="F411" s="37">
        <v>0</v>
      </c>
      <c r="G411" s="36">
        <f t="shared" si="24"/>
        <v>6</v>
      </c>
      <c r="H411" s="32">
        <f t="shared" si="27"/>
        <v>2.4000000000000004</v>
      </c>
      <c r="I411" s="36">
        <f>SUM(H411:H418)</f>
        <v>423.60000000000008</v>
      </c>
      <c r="J411" s="36">
        <f t="shared" si="25"/>
        <v>3.5061884225658285E-5</v>
      </c>
      <c r="K411" s="36">
        <f t="shared" si="26"/>
        <v>467.33985484379929</v>
      </c>
      <c r="L411" s="36">
        <f>SUM(K411:K418)</f>
        <v>61455.190911959617</v>
      </c>
    </row>
    <row r="412" spans="2:12">
      <c r="B412" s="36" t="s">
        <v>88</v>
      </c>
      <c r="C412" s="36" t="s">
        <v>573</v>
      </c>
      <c r="D412" s="57" t="s">
        <v>575</v>
      </c>
      <c r="E412" s="37">
        <v>60</v>
      </c>
      <c r="F412" s="37">
        <v>0</v>
      </c>
      <c r="G412" s="36">
        <f t="shared" si="24"/>
        <v>60</v>
      </c>
      <c r="H412" s="32">
        <f t="shared" si="27"/>
        <v>24</v>
      </c>
      <c r="I412" s="36"/>
      <c r="J412" s="36">
        <f t="shared" si="25"/>
        <v>3.5061884225658286E-4</v>
      </c>
      <c r="K412" s="36">
        <f t="shared" si="26"/>
        <v>4673.3985484379928</v>
      </c>
      <c r="L412" s="36"/>
    </row>
    <row r="413" spans="2:12">
      <c r="B413" s="36" t="s">
        <v>88</v>
      </c>
      <c r="C413" s="36" t="s">
        <v>573</v>
      </c>
      <c r="D413" s="57" t="s">
        <v>576</v>
      </c>
      <c r="E413" s="37">
        <v>447</v>
      </c>
      <c r="F413" s="37">
        <v>0</v>
      </c>
      <c r="G413" s="36">
        <f t="shared" si="24"/>
        <v>447</v>
      </c>
      <c r="H413" s="32">
        <f t="shared" si="27"/>
        <v>178.8</v>
      </c>
      <c r="I413" s="36"/>
      <c r="J413" s="36">
        <f t="shared" si="25"/>
        <v>2.6121103748115424E-3</v>
      </c>
      <c r="K413" s="36">
        <f t="shared" si="26"/>
        <v>34816.819185863053</v>
      </c>
      <c r="L413" s="36"/>
    </row>
    <row r="414" spans="2:12">
      <c r="B414" s="36" t="s">
        <v>88</v>
      </c>
      <c r="C414" s="36" t="s">
        <v>573</v>
      </c>
      <c r="D414" s="57" t="s">
        <v>577</v>
      </c>
      <c r="E414" s="37">
        <v>158</v>
      </c>
      <c r="F414" s="37">
        <v>48</v>
      </c>
      <c r="G414" s="36">
        <f t="shared" si="24"/>
        <v>206</v>
      </c>
      <c r="H414" s="32">
        <f t="shared" si="27"/>
        <v>82.4</v>
      </c>
      <c r="I414" s="36"/>
      <c r="J414" s="36">
        <f t="shared" si="25"/>
        <v>9.232962846090015E-4</v>
      </c>
      <c r="K414" s="36">
        <f t="shared" si="26"/>
        <v>12306.616177553382</v>
      </c>
      <c r="L414" s="36"/>
    </row>
    <row r="415" spans="2:12">
      <c r="B415" s="36" t="s">
        <v>88</v>
      </c>
      <c r="C415" s="36" t="s">
        <v>573</v>
      </c>
      <c r="D415" s="57" t="s">
        <v>578</v>
      </c>
      <c r="E415" s="37">
        <v>33</v>
      </c>
      <c r="F415" s="37">
        <v>75</v>
      </c>
      <c r="G415" s="36">
        <f t="shared" si="24"/>
        <v>108</v>
      </c>
      <c r="H415" s="32">
        <f t="shared" si="27"/>
        <v>43.2</v>
      </c>
      <c r="I415" s="36"/>
      <c r="J415" s="36">
        <f t="shared" si="25"/>
        <v>1.9284036324112059E-4</v>
      </c>
      <c r="K415" s="36">
        <f t="shared" si="26"/>
        <v>2570.3692016408963</v>
      </c>
      <c r="L415" s="36"/>
    </row>
    <row r="416" spans="2:12">
      <c r="B416" s="36" t="s">
        <v>88</v>
      </c>
      <c r="C416" s="36" t="s">
        <v>573</v>
      </c>
      <c r="D416" s="57" t="s">
        <v>579</v>
      </c>
      <c r="E416" s="37">
        <v>32</v>
      </c>
      <c r="F416" s="37">
        <v>147</v>
      </c>
      <c r="G416" s="36">
        <f t="shared" si="24"/>
        <v>179</v>
      </c>
      <c r="H416" s="32">
        <f t="shared" si="27"/>
        <v>71.600000000000009</v>
      </c>
      <c r="I416" s="36"/>
      <c r="J416" s="36">
        <f t="shared" si="25"/>
        <v>1.8699671587017752E-4</v>
      </c>
      <c r="K416" s="36">
        <f t="shared" si="26"/>
        <v>2492.479225833596</v>
      </c>
      <c r="L416" s="36"/>
    </row>
    <row r="417" spans="2:12">
      <c r="B417" s="36" t="s">
        <v>88</v>
      </c>
      <c r="C417" s="36" t="s">
        <v>573</v>
      </c>
      <c r="D417" s="57" t="s">
        <v>580</v>
      </c>
      <c r="E417" s="37">
        <v>9</v>
      </c>
      <c r="F417" s="37">
        <v>0</v>
      </c>
      <c r="G417" s="36">
        <f t="shared" si="24"/>
        <v>9</v>
      </c>
      <c r="H417" s="32">
        <f t="shared" si="27"/>
        <v>3.6</v>
      </c>
      <c r="I417" s="36"/>
      <c r="J417" s="36">
        <f t="shared" si="25"/>
        <v>5.259282633848743E-5</v>
      </c>
      <c r="K417" s="36">
        <f t="shared" si="26"/>
        <v>701.00978226569896</v>
      </c>
      <c r="L417" s="36"/>
    </row>
    <row r="418" spans="2:12">
      <c r="B418" s="36" t="s">
        <v>88</v>
      </c>
      <c r="C418" s="36" t="s">
        <v>573</v>
      </c>
      <c r="D418" s="57" t="s">
        <v>581</v>
      </c>
      <c r="E418" s="37">
        <v>44</v>
      </c>
      <c r="F418" s="37">
        <v>0</v>
      </c>
      <c r="G418" s="36">
        <f t="shared" si="24"/>
        <v>44</v>
      </c>
      <c r="H418" s="32">
        <f t="shared" si="27"/>
        <v>17.600000000000001</v>
      </c>
      <c r="I418" s="36"/>
      <c r="J418" s="36">
        <f t="shared" si="25"/>
        <v>2.571204843214941E-4</v>
      </c>
      <c r="K418" s="36">
        <f t="shared" si="26"/>
        <v>3427.158935521195</v>
      </c>
      <c r="L418" s="36"/>
    </row>
    <row r="419" spans="2:12">
      <c r="B419" s="50" t="s">
        <v>88</v>
      </c>
      <c r="C419" s="50" t="s">
        <v>582</v>
      </c>
      <c r="D419" s="64" t="s">
        <v>583</v>
      </c>
      <c r="E419" s="51">
        <v>41</v>
      </c>
      <c r="F419" s="51">
        <v>0</v>
      </c>
      <c r="G419" s="50">
        <f t="shared" si="24"/>
        <v>41</v>
      </c>
      <c r="H419" s="50">
        <f t="shared" si="27"/>
        <v>16.400000000000002</v>
      </c>
      <c r="I419" s="50">
        <f>SUM(H419:H423)</f>
        <v>215.20000000000005</v>
      </c>
      <c r="J419" s="50">
        <f t="shared" si="25"/>
        <v>2.3958954220866497E-4</v>
      </c>
      <c r="K419" s="50">
        <f t="shared" si="26"/>
        <v>3193.4890080992955</v>
      </c>
      <c r="L419" s="50">
        <f>SUM(K419:K423)</f>
        <v>38944.987903649941</v>
      </c>
    </row>
    <row r="420" spans="2:12">
      <c r="B420" s="50" t="s">
        <v>88</v>
      </c>
      <c r="C420" s="50" t="s">
        <v>582</v>
      </c>
      <c r="D420" s="64" t="s">
        <v>584</v>
      </c>
      <c r="E420" s="51">
        <v>84</v>
      </c>
      <c r="F420" s="51">
        <v>0</v>
      </c>
      <c r="G420" s="50">
        <f t="shared" si="24"/>
        <v>84</v>
      </c>
      <c r="H420" s="50">
        <f t="shared" si="27"/>
        <v>33.6</v>
      </c>
      <c r="I420" s="50"/>
      <c r="J420" s="50">
        <f t="shared" si="25"/>
        <v>4.9086637915921603E-4</v>
      </c>
      <c r="K420" s="50">
        <f t="shared" si="26"/>
        <v>6542.7579678131906</v>
      </c>
      <c r="L420" s="50"/>
    </row>
    <row r="421" spans="2:12">
      <c r="B421" s="50" t="s">
        <v>88</v>
      </c>
      <c r="C421" s="50" t="s">
        <v>582</v>
      </c>
      <c r="D421" s="64" t="s">
        <v>585</v>
      </c>
      <c r="E421" s="51">
        <v>82</v>
      </c>
      <c r="F421" s="51">
        <v>0</v>
      </c>
      <c r="G421" s="50">
        <f t="shared" si="24"/>
        <v>82</v>
      </c>
      <c r="H421" s="50">
        <f t="shared" si="27"/>
        <v>32.800000000000004</v>
      </c>
      <c r="I421" s="50"/>
      <c r="J421" s="50">
        <f t="shared" si="25"/>
        <v>4.7917908441732994E-4</v>
      </c>
      <c r="K421" s="50">
        <f t="shared" si="26"/>
        <v>6386.9780161985909</v>
      </c>
      <c r="L421" s="50"/>
    </row>
    <row r="422" spans="2:12">
      <c r="B422" s="50" t="s">
        <v>88</v>
      </c>
      <c r="C422" s="50" t="s">
        <v>582</v>
      </c>
      <c r="D422" s="64" t="s">
        <v>586</v>
      </c>
      <c r="E422" s="51">
        <v>231</v>
      </c>
      <c r="F422" s="51">
        <v>38</v>
      </c>
      <c r="G422" s="50">
        <f t="shared" si="24"/>
        <v>269</v>
      </c>
      <c r="H422" s="50">
        <f t="shared" si="27"/>
        <v>107.60000000000001</v>
      </c>
      <c r="I422" s="50"/>
      <c r="J422" s="50">
        <f t="shared" si="25"/>
        <v>1.349882542687844E-3</v>
      </c>
      <c r="K422" s="50">
        <f t="shared" si="26"/>
        <v>17992.584411486274</v>
      </c>
      <c r="L422" s="50"/>
    </row>
    <row r="423" spans="2:12">
      <c r="B423" s="50" t="s">
        <v>88</v>
      </c>
      <c r="C423" s="50" t="s">
        <v>582</v>
      </c>
      <c r="D423" s="64" t="s">
        <v>587</v>
      </c>
      <c r="E423" s="51">
        <v>62</v>
      </c>
      <c r="F423" s="51">
        <v>0</v>
      </c>
      <c r="G423" s="50">
        <f t="shared" si="24"/>
        <v>62</v>
      </c>
      <c r="H423" s="50">
        <f t="shared" si="27"/>
        <v>24.8</v>
      </c>
      <c r="I423" s="50"/>
      <c r="J423" s="50">
        <f t="shared" si="25"/>
        <v>3.6230613699846895E-4</v>
      </c>
      <c r="K423" s="50">
        <f t="shared" si="26"/>
        <v>4829.1785000525924</v>
      </c>
      <c r="L423" s="50"/>
    </row>
    <row r="424" spans="2:12">
      <c r="B424" s="52" t="s">
        <v>88</v>
      </c>
      <c r="C424" s="52" t="s">
        <v>588</v>
      </c>
      <c r="D424" s="65" t="s">
        <v>589</v>
      </c>
      <c r="E424" s="53">
        <v>140</v>
      </c>
      <c r="F424" s="53">
        <v>0</v>
      </c>
      <c r="G424" s="52">
        <f t="shared" si="24"/>
        <v>140</v>
      </c>
      <c r="H424" s="52">
        <f t="shared" si="27"/>
        <v>56</v>
      </c>
      <c r="I424" s="52">
        <f>SUM(H424:H426)</f>
        <v>238.4</v>
      </c>
      <c r="J424" s="52">
        <f t="shared" si="25"/>
        <v>8.1811063193202671E-4</v>
      </c>
      <c r="K424" s="52">
        <f t="shared" si="26"/>
        <v>10904.596613021984</v>
      </c>
      <c r="L424" s="52">
        <f>SUM(K424:K426)</f>
        <v>41982.696960134635</v>
      </c>
    </row>
    <row r="425" spans="2:12">
      <c r="B425" s="52" t="s">
        <v>88</v>
      </c>
      <c r="C425" s="52" t="s">
        <v>588</v>
      </c>
      <c r="D425" s="65" t="s">
        <v>590</v>
      </c>
      <c r="E425" s="53">
        <v>36</v>
      </c>
      <c r="F425" s="53">
        <v>0</v>
      </c>
      <c r="G425" s="52">
        <f t="shared" si="24"/>
        <v>36</v>
      </c>
      <c r="H425" s="52">
        <f t="shared" si="27"/>
        <v>14.4</v>
      </c>
      <c r="I425" s="52"/>
      <c r="J425" s="52">
        <f t="shared" si="25"/>
        <v>2.1037130535394972E-4</v>
      </c>
      <c r="K425" s="52">
        <f t="shared" si="26"/>
        <v>2804.0391290627958</v>
      </c>
      <c r="L425" s="52"/>
    </row>
    <row r="426" spans="2:12">
      <c r="B426" s="52" t="s">
        <v>88</v>
      </c>
      <c r="C426" s="52" t="s">
        <v>588</v>
      </c>
      <c r="D426" s="65" t="s">
        <v>591</v>
      </c>
      <c r="E426" s="53">
        <v>363</v>
      </c>
      <c r="F426" s="53">
        <v>57</v>
      </c>
      <c r="G426" s="52">
        <f t="shared" si="24"/>
        <v>420</v>
      </c>
      <c r="H426" s="52">
        <f t="shared" si="27"/>
        <v>168</v>
      </c>
      <c r="I426" s="52"/>
      <c r="J426" s="52">
        <f t="shared" si="25"/>
        <v>2.1212439956523263E-3</v>
      </c>
      <c r="K426" s="52">
        <f t="shared" si="26"/>
        <v>28274.061218049857</v>
      </c>
      <c r="L426" s="52"/>
    </row>
    <row r="427" spans="2:12">
      <c r="B427" s="46" t="s">
        <v>85</v>
      </c>
      <c r="C427" s="46" t="s">
        <v>592</v>
      </c>
      <c r="D427" s="62" t="s">
        <v>593</v>
      </c>
      <c r="E427" s="47">
        <v>51</v>
      </c>
      <c r="F427" s="47">
        <v>0</v>
      </c>
      <c r="G427" s="46">
        <f t="shared" si="24"/>
        <v>51</v>
      </c>
      <c r="H427" s="32">
        <f t="shared" si="27"/>
        <v>20.400000000000002</v>
      </c>
      <c r="I427" s="46">
        <f>SUM(H427:H429)</f>
        <v>110</v>
      </c>
      <c r="J427" s="46">
        <f t="shared" si="25"/>
        <v>2.9802601591809546E-4</v>
      </c>
      <c r="K427" s="46">
        <f t="shared" si="26"/>
        <v>3972.3887661722943</v>
      </c>
      <c r="L427" s="46">
        <f>SUM(K427:K429)</f>
        <v>19472.49395182497</v>
      </c>
    </row>
    <row r="428" spans="2:12">
      <c r="B428" s="46" t="s">
        <v>88</v>
      </c>
      <c r="C428" s="46" t="s">
        <v>592</v>
      </c>
      <c r="D428" s="62" t="s">
        <v>594</v>
      </c>
      <c r="E428" s="47">
        <v>56</v>
      </c>
      <c r="F428" s="47">
        <v>0</v>
      </c>
      <c r="G428" s="46">
        <f t="shared" si="24"/>
        <v>56</v>
      </c>
      <c r="H428" s="32">
        <f t="shared" si="27"/>
        <v>22.400000000000002</v>
      </c>
      <c r="I428" s="46"/>
      <c r="J428" s="46">
        <f t="shared" si="25"/>
        <v>3.2724425277281068E-4</v>
      </c>
      <c r="K428" s="46">
        <f t="shared" si="26"/>
        <v>4361.8386452087934</v>
      </c>
      <c r="L428" s="46"/>
    </row>
    <row r="429" spans="2:12">
      <c r="B429" s="46" t="s">
        <v>88</v>
      </c>
      <c r="C429" s="46" t="s">
        <v>592</v>
      </c>
      <c r="D429" s="62" t="s">
        <v>595</v>
      </c>
      <c r="E429" s="47">
        <v>143</v>
      </c>
      <c r="F429" s="47">
        <v>25</v>
      </c>
      <c r="G429" s="46">
        <f t="shared" si="24"/>
        <v>168</v>
      </c>
      <c r="H429" s="32">
        <f t="shared" si="27"/>
        <v>67.2</v>
      </c>
      <c r="I429" s="46"/>
      <c r="J429" s="46">
        <f t="shared" si="25"/>
        <v>8.3564157404485584E-4</v>
      </c>
      <c r="K429" s="46">
        <f t="shared" si="26"/>
        <v>11138.266540443883</v>
      </c>
      <c r="L429" s="46"/>
    </row>
    <row r="430" spans="2:12">
      <c r="B430" s="48" t="s">
        <v>85</v>
      </c>
      <c r="C430" s="48" t="s">
        <v>2</v>
      </c>
      <c r="D430" s="63" t="s">
        <v>596</v>
      </c>
      <c r="E430" s="49">
        <v>0</v>
      </c>
      <c r="F430" s="49">
        <v>37</v>
      </c>
      <c r="G430" s="48">
        <f t="shared" si="24"/>
        <v>37</v>
      </c>
      <c r="H430" s="32">
        <f t="shared" si="27"/>
        <v>14.8</v>
      </c>
      <c r="I430" s="48">
        <f>SUM(H430:H439)</f>
        <v>1624.4</v>
      </c>
      <c r="J430" s="48">
        <f t="shared" si="25"/>
        <v>0</v>
      </c>
      <c r="K430" s="48">
        <f t="shared" si="26"/>
        <v>0</v>
      </c>
      <c r="L430" s="48">
        <f>SUM(K430:K439)</f>
        <v>241770.48490585882</v>
      </c>
    </row>
    <row r="431" spans="2:12">
      <c r="B431" s="48" t="s">
        <v>85</v>
      </c>
      <c r="C431" s="48" t="s">
        <v>2</v>
      </c>
      <c r="D431" s="63" t="s">
        <v>597</v>
      </c>
      <c r="E431" s="49">
        <v>144</v>
      </c>
      <c r="F431" s="49">
        <v>36</v>
      </c>
      <c r="G431" s="48">
        <f t="shared" si="24"/>
        <v>180</v>
      </c>
      <c r="H431" s="32">
        <f t="shared" si="27"/>
        <v>72</v>
      </c>
      <c r="I431" s="48"/>
      <c r="J431" s="48">
        <f t="shared" si="25"/>
        <v>8.4148522141579889E-4</v>
      </c>
      <c r="K431" s="48">
        <f t="shared" si="26"/>
        <v>11216.156516251183</v>
      </c>
      <c r="L431" s="48"/>
    </row>
    <row r="432" spans="2:12">
      <c r="B432" s="48" t="s">
        <v>88</v>
      </c>
      <c r="C432" s="48" t="s">
        <v>2</v>
      </c>
      <c r="D432" s="63" t="s">
        <v>598</v>
      </c>
      <c r="E432" s="49">
        <v>408</v>
      </c>
      <c r="F432" s="49">
        <v>114</v>
      </c>
      <c r="G432" s="48">
        <f t="shared" si="24"/>
        <v>522</v>
      </c>
      <c r="H432" s="32">
        <f t="shared" si="27"/>
        <v>208.8</v>
      </c>
      <c r="I432" s="48"/>
      <c r="J432" s="48">
        <f t="shared" si="25"/>
        <v>2.3842081273447637E-3</v>
      </c>
      <c r="K432" s="48">
        <f t="shared" si="26"/>
        <v>31779.110129378354</v>
      </c>
      <c r="L432" s="48"/>
    </row>
    <row r="433" spans="2:12">
      <c r="B433" s="48" t="s">
        <v>88</v>
      </c>
      <c r="C433" s="48" t="s">
        <v>2</v>
      </c>
      <c r="D433" s="63" t="s">
        <v>599</v>
      </c>
      <c r="E433" s="49">
        <v>376</v>
      </c>
      <c r="F433" s="49">
        <v>69</v>
      </c>
      <c r="G433" s="48">
        <f t="shared" si="24"/>
        <v>445</v>
      </c>
      <c r="H433" s="32">
        <f t="shared" si="27"/>
        <v>178</v>
      </c>
      <c r="I433" s="48"/>
      <c r="J433" s="48">
        <f t="shared" si="25"/>
        <v>2.1972114114745859E-3</v>
      </c>
      <c r="K433" s="48">
        <f t="shared" si="26"/>
        <v>29286.630903544756</v>
      </c>
      <c r="L433" s="48"/>
    </row>
    <row r="434" spans="2:12">
      <c r="B434" s="48" t="s">
        <v>88</v>
      </c>
      <c r="C434" s="48" t="s">
        <v>2</v>
      </c>
      <c r="D434" s="63" t="s">
        <v>600</v>
      </c>
      <c r="E434" s="49">
        <v>185</v>
      </c>
      <c r="F434" s="49">
        <v>255</v>
      </c>
      <c r="G434" s="48">
        <f t="shared" si="24"/>
        <v>440</v>
      </c>
      <c r="H434" s="32">
        <f t="shared" si="27"/>
        <v>176</v>
      </c>
      <c r="I434" s="48"/>
      <c r="J434" s="48">
        <f t="shared" si="25"/>
        <v>1.0810747636244638E-3</v>
      </c>
      <c r="K434" s="48">
        <f t="shared" si="26"/>
        <v>14409.645524350479</v>
      </c>
      <c r="L434" s="48"/>
    </row>
    <row r="435" spans="2:12">
      <c r="B435" s="48" t="s">
        <v>88</v>
      </c>
      <c r="C435" s="48" t="s">
        <v>2</v>
      </c>
      <c r="D435" s="63" t="s">
        <v>601</v>
      </c>
      <c r="E435" s="49">
        <v>395</v>
      </c>
      <c r="F435" s="49">
        <v>107</v>
      </c>
      <c r="G435" s="48">
        <f t="shared" si="24"/>
        <v>502</v>
      </c>
      <c r="H435" s="32">
        <f t="shared" si="27"/>
        <v>200.8</v>
      </c>
      <c r="I435" s="48"/>
      <c r="J435" s="48">
        <f t="shared" si="25"/>
        <v>2.3082407115225037E-3</v>
      </c>
      <c r="K435" s="48">
        <f t="shared" si="26"/>
        <v>30766.540443883452</v>
      </c>
      <c r="L435" s="48"/>
    </row>
    <row r="436" spans="2:12">
      <c r="B436" s="48" t="s">
        <v>88</v>
      </c>
      <c r="C436" s="48" t="s">
        <v>2</v>
      </c>
      <c r="D436" s="63" t="s">
        <v>602</v>
      </c>
      <c r="E436" s="49">
        <v>508</v>
      </c>
      <c r="F436" s="49">
        <v>78</v>
      </c>
      <c r="G436" s="48">
        <f t="shared" si="24"/>
        <v>586</v>
      </c>
      <c r="H436" s="32">
        <f t="shared" si="27"/>
        <v>234.4</v>
      </c>
      <c r="I436" s="48"/>
      <c r="J436" s="48">
        <f t="shared" si="25"/>
        <v>2.9685728644390681E-3</v>
      </c>
      <c r="K436" s="48">
        <f t="shared" si="26"/>
        <v>39568.107710108336</v>
      </c>
      <c r="L436" s="48"/>
    </row>
    <row r="437" spans="2:12">
      <c r="B437" s="48" t="s">
        <v>88</v>
      </c>
      <c r="C437" s="48" t="s">
        <v>2</v>
      </c>
      <c r="D437" s="63" t="s">
        <v>603</v>
      </c>
      <c r="E437" s="49">
        <v>447</v>
      </c>
      <c r="F437" s="49">
        <v>0</v>
      </c>
      <c r="G437" s="48">
        <f t="shared" si="24"/>
        <v>447</v>
      </c>
      <c r="H437" s="32">
        <f t="shared" si="27"/>
        <v>178.8</v>
      </c>
      <c r="I437" s="48"/>
      <c r="J437" s="48">
        <f t="shared" si="25"/>
        <v>2.6121103748115424E-3</v>
      </c>
      <c r="K437" s="48">
        <f t="shared" si="26"/>
        <v>34816.819185863053</v>
      </c>
      <c r="L437" s="48"/>
    </row>
    <row r="438" spans="2:12">
      <c r="B438" s="48" t="s">
        <v>88</v>
      </c>
      <c r="C438" s="48" t="s">
        <v>2</v>
      </c>
      <c r="D438" s="63" t="s">
        <v>604</v>
      </c>
      <c r="E438" s="49">
        <v>201</v>
      </c>
      <c r="F438" s="49">
        <v>191</v>
      </c>
      <c r="G438" s="48">
        <f t="shared" si="24"/>
        <v>392</v>
      </c>
      <c r="H438" s="32">
        <f t="shared" si="27"/>
        <v>156.80000000000001</v>
      </c>
      <c r="I438" s="48"/>
      <c r="J438" s="48">
        <f t="shared" si="25"/>
        <v>1.1745731215595525E-3</v>
      </c>
      <c r="K438" s="48">
        <f t="shared" si="26"/>
        <v>15655.885137267276</v>
      </c>
      <c r="L438" s="48"/>
    </row>
    <row r="439" spans="2:12">
      <c r="B439" s="48" t="s">
        <v>88</v>
      </c>
      <c r="C439" s="48" t="s">
        <v>2</v>
      </c>
      <c r="D439" s="63" t="s">
        <v>605</v>
      </c>
      <c r="E439" s="49">
        <v>440</v>
      </c>
      <c r="F439" s="49">
        <v>70</v>
      </c>
      <c r="G439" s="48">
        <f t="shared" si="24"/>
        <v>510</v>
      </c>
      <c r="H439" s="32">
        <f t="shared" si="27"/>
        <v>204</v>
      </c>
      <c r="I439" s="48"/>
      <c r="J439" s="48">
        <f t="shared" si="25"/>
        <v>2.5712048432149411E-3</v>
      </c>
      <c r="K439" s="48">
        <f t="shared" si="26"/>
        <v>34271.589355211952</v>
      </c>
      <c r="L439" s="48"/>
    </row>
    <row r="440" spans="2:12">
      <c r="B440" s="42" t="s">
        <v>88</v>
      </c>
      <c r="C440" s="42" t="s">
        <v>606</v>
      </c>
      <c r="D440" s="60" t="s">
        <v>607</v>
      </c>
      <c r="E440" s="43">
        <v>69</v>
      </c>
      <c r="F440" s="43">
        <v>0</v>
      </c>
      <c r="G440" s="42">
        <f t="shared" si="24"/>
        <v>69</v>
      </c>
      <c r="H440" s="32">
        <f t="shared" si="27"/>
        <v>27.6</v>
      </c>
      <c r="I440" s="42">
        <f>SUM(H440:H452)</f>
        <v>849.19999999999993</v>
      </c>
      <c r="J440" s="42">
        <f t="shared" si="25"/>
        <v>4.0321166859507031E-4</v>
      </c>
      <c r="K440" s="42">
        <f t="shared" si="26"/>
        <v>5374.4083307036926</v>
      </c>
      <c r="L440" s="42">
        <f>SUM(K440:K452)</f>
        <v>137709.4772273062</v>
      </c>
    </row>
    <row r="441" spans="2:12">
      <c r="B441" s="42" t="s">
        <v>88</v>
      </c>
      <c r="C441" s="42" t="s">
        <v>606</v>
      </c>
      <c r="D441" s="60" t="s">
        <v>608</v>
      </c>
      <c r="E441" s="43">
        <v>97</v>
      </c>
      <c r="F441" s="43">
        <v>74</v>
      </c>
      <c r="G441" s="42">
        <f t="shared" si="24"/>
        <v>171</v>
      </c>
      <c r="H441" s="32">
        <f t="shared" si="27"/>
        <v>68.400000000000006</v>
      </c>
      <c r="I441" s="42"/>
      <c r="J441" s="42">
        <f t="shared" si="25"/>
        <v>5.668337949814756E-4</v>
      </c>
      <c r="K441" s="42">
        <f t="shared" si="26"/>
        <v>7555.327653308088</v>
      </c>
      <c r="L441" s="42"/>
    </row>
    <row r="442" spans="2:12">
      <c r="B442" s="42" t="s">
        <v>88</v>
      </c>
      <c r="C442" s="42" t="s">
        <v>606</v>
      </c>
      <c r="D442" s="60" t="s">
        <v>609</v>
      </c>
      <c r="E442" s="43">
        <v>82</v>
      </c>
      <c r="F442" s="43">
        <v>0</v>
      </c>
      <c r="G442" s="42">
        <f t="shared" si="24"/>
        <v>82</v>
      </c>
      <c r="H442" s="32">
        <f t="shared" si="27"/>
        <v>32.800000000000004</v>
      </c>
      <c r="I442" s="42"/>
      <c r="J442" s="42">
        <f t="shared" si="25"/>
        <v>4.7917908441732994E-4</v>
      </c>
      <c r="K442" s="42">
        <f t="shared" si="26"/>
        <v>6386.9780161985909</v>
      </c>
      <c r="L442" s="42"/>
    </row>
    <row r="443" spans="2:12">
      <c r="B443" s="42" t="s">
        <v>88</v>
      </c>
      <c r="C443" s="42" t="s">
        <v>606</v>
      </c>
      <c r="D443" s="60" t="s">
        <v>610</v>
      </c>
      <c r="E443" s="43">
        <v>91</v>
      </c>
      <c r="F443" s="43">
        <v>0</v>
      </c>
      <c r="G443" s="42">
        <f t="shared" si="24"/>
        <v>91</v>
      </c>
      <c r="H443" s="32">
        <f t="shared" si="27"/>
        <v>36.4</v>
      </c>
      <c r="I443" s="42"/>
      <c r="J443" s="42">
        <f t="shared" si="25"/>
        <v>5.3177191075581734E-4</v>
      </c>
      <c r="K443" s="42">
        <f t="shared" si="26"/>
        <v>7087.987798464289</v>
      </c>
      <c r="L443" s="42"/>
    </row>
    <row r="444" spans="2:12">
      <c r="B444" s="42" t="s">
        <v>88</v>
      </c>
      <c r="C444" s="42" t="s">
        <v>606</v>
      </c>
      <c r="D444" s="60" t="s">
        <v>611</v>
      </c>
      <c r="E444" s="43">
        <v>58</v>
      </c>
      <c r="F444" s="43">
        <v>0</v>
      </c>
      <c r="G444" s="42">
        <f t="shared" si="24"/>
        <v>58</v>
      </c>
      <c r="H444" s="32">
        <f t="shared" si="27"/>
        <v>23.200000000000003</v>
      </c>
      <c r="I444" s="42"/>
      <c r="J444" s="42">
        <f t="shared" si="25"/>
        <v>3.3893154751469677E-4</v>
      </c>
      <c r="K444" s="42">
        <f t="shared" si="26"/>
        <v>4517.6185968233931</v>
      </c>
      <c r="L444" s="42"/>
    </row>
    <row r="445" spans="2:12">
      <c r="B445" s="42" t="s">
        <v>88</v>
      </c>
      <c r="C445" s="42" t="s">
        <v>606</v>
      </c>
      <c r="D445" s="60" t="s">
        <v>612</v>
      </c>
      <c r="E445" s="43">
        <v>174</v>
      </c>
      <c r="F445" s="43">
        <v>43</v>
      </c>
      <c r="G445" s="42">
        <f t="shared" si="24"/>
        <v>217</v>
      </c>
      <c r="H445" s="32">
        <f t="shared" si="27"/>
        <v>86.800000000000011</v>
      </c>
      <c r="I445" s="42"/>
      <c r="J445" s="42">
        <f t="shared" si="25"/>
        <v>1.0167946425440903E-3</v>
      </c>
      <c r="K445" s="42">
        <f t="shared" si="26"/>
        <v>13552.855790470179</v>
      </c>
      <c r="L445" s="42"/>
    </row>
    <row r="446" spans="2:12">
      <c r="B446" s="42" t="s">
        <v>88</v>
      </c>
      <c r="C446" s="42" t="s">
        <v>606</v>
      </c>
      <c r="D446" s="60" t="s">
        <v>613</v>
      </c>
      <c r="E446" s="43">
        <v>72</v>
      </c>
      <c r="F446" s="43">
        <v>37</v>
      </c>
      <c r="G446" s="42">
        <f t="shared" si="24"/>
        <v>109</v>
      </c>
      <c r="H446" s="32">
        <f t="shared" si="27"/>
        <v>43.6</v>
      </c>
      <c r="I446" s="42"/>
      <c r="J446" s="42">
        <f t="shared" si="25"/>
        <v>4.2074261070789944E-4</v>
      </c>
      <c r="K446" s="42">
        <f t="shared" si="26"/>
        <v>5608.0782581255917</v>
      </c>
      <c r="L446" s="42"/>
    </row>
    <row r="447" spans="2:12">
      <c r="B447" s="42" t="s">
        <v>88</v>
      </c>
      <c r="C447" s="42" t="s">
        <v>606</v>
      </c>
      <c r="D447" s="60" t="s">
        <v>614</v>
      </c>
      <c r="E447" s="43">
        <v>483</v>
      </c>
      <c r="F447" s="43">
        <v>93</v>
      </c>
      <c r="G447" s="42">
        <f t="shared" si="24"/>
        <v>576</v>
      </c>
      <c r="H447" s="32">
        <f t="shared" si="27"/>
        <v>230.4</v>
      </c>
      <c r="I447" s="42"/>
      <c r="J447" s="42">
        <f t="shared" si="25"/>
        <v>2.822481680165492E-3</v>
      </c>
      <c r="K447" s="42">
        <f t="shared" si="26"/>
        <v>37620.858314925841</v>
      </c>
      <c r="L447" s="42"/>
    </row>
    <row r="448" spans="2:12">
      <c r="B448" s="42" t="s">
        <v>88</v>
      </c>
      <c r="C448" s="42" t="s">
        <v>606</v>
      </c>
      <c r="D448" s="60" t="s">
        <v>615</v>
      </c>
      <c r="E448" s="43">
        <v>157</v>
      </c>
      <c r="F448" s="43">
        <v>68</v>
      </c>
      <c r="G448" s="42">
        <f t="shared" si="24"/>
        <v>225</v>
      </c>
      <c r="H448" s="32">
        <f t="shared" si="27"/>
        <v>90</v>
      </c>
      <c r="I448" s="42"/>
      <c r="J448" s="42">
        <f t="shared" si="25"/>
        <v>9.1745263723805846E-4</v>
      </c>
      <c r="K448" s="42">
        <f t="shared" si="26"/>
        <v>12228.726201746082</v>
      </c>
      <c r="L448" s="42"/>
    </row>
    <row r="449" spans="2:12">
      <c r="B449" s="42" t="s">
        <v>88</v>
      </c>
      <c r="C449" s="42" t="s">
        <v>606</v>
      </c>
      <c r="D449" s="60" t="s">
        <v>616</v>
      </c>
      <c r="E449" s="43">
        <v>91</v>
      </c>
      <c r="F449" s="43">
        <v>0</v>
      </c>
      <c r="G449" s="42">
        <f t="shared" si="24"/>
        <v>91</v>
      </c>
      <c r="H449" s="32">
        <f t="shared" si="27"/>
        <v>36.4</v>
      </c>
      <c r="I449" s="42"/>
      <c r="J449" s="42">
        <f t="shared" si="25"/>
        <v>5.3177191075581734E-4</v>
      </c>
      <c r="K449" s="42">
        <f t="shared" si="26"/>
        <v>7087.987798464289</v>
      </c>
      <c r="L449" s="42"/>
    </row>
    <row r="450" spans="2:12">
      <c r="B450" s="42" t="s">
        <v>88</v>
      </c>
      <c r="C450" s="42" t="s">
        <v>606</v>
      </c>
      <c r="D450" s="60" t="s">
        <v>617</v>
      </c>
      <c r="E450" s="43">
        <v>137</v>
      </c>
      <c r="F450" s="43">
        <v>0</v>
      </c>
      <c r="G450" s="42">
        <f t="shared" si="24"/>
        <v>137</v>
      </c>
      <c r="H450" s="32">
        <f t="shared" si="27"/>
        <v>54.800000000000004</v>
      </c>
      <c r="I450" s="42"/>
      <c r="J450" s="42">
        <f t="shared" si="25"/>
        <v>8.0057968981919758E-4</v>
      </c>
      <c r="K450" s="42">
        <f t="shared" si="26"/>
        <v>10670.926685600085</v>
      </c>
      <c r="L450" s="42"/>
    </row>
    <row r="451" spans="2:12">
      <c r="B451" s="42" t="s">
        <v>88</v>
      </c>
      <c r="C451" s="42" t="s">
        <v>606</v>
      </c>
      <c r="D451" s="60" t="s">
        <v>618</v>
      </c>
      <c r="E451" s="43">
        <v>170</v>
      </c>
      <c r="F451" s="43">
        <v>40</v>
      </c>
      <c r="G451" s="42">
        <f t="shared" si="24"/>
        <v>210</v>
      </c>
      <c r="H451" s="32">
        <f t="shared" si="27"/>
        <v>84</v>
      </c>
      <c r="I451" s="42"/>
      <c r="J451" s="42">
        <f t="shared" si="25"/>
        <v>9.9342005306031814E-4</v>
      </c>
      <c r="K451" s="42">
        <f t="shared" si="26"/>
        <v>13241.29588724098</v>
      </c>
      <c r="L451" s="42"/>
    </row>
    <row r="452" spans="2:12">
      <c r="B452" s="42" t="s">
        <v>88</v>
      </c>
      <c r="C452" s="42" t="s">
        <v>606</v>
      </c>
      <c r="D452" s="60" t="s">
        <v>619</v>
      </c>
      <c r="E452" s="43">
        <v>87</v>
      </c>
      <c r="F452" s="43">
        <v>0</v>
      </c>
      <c r="G452" s="42">
        <f t="shared" ref="G452:G515" si="28">E452+F452</f>
        <v>87</v>
      </c>
      <c r="H452" s="32">
        <f t="shared" si="27"/>
        <v>34.800000000000004</v>
      </c>
      <c r="I452" s="42"/>
      <c r="J452" s="42">
        <f t="shared" ref="J452:J515" si="29">E452/$E$736</f>
        <v>5.0839732127204516E-4</v>
      </c>
      <c r="K452" s="42">
        <f t="shared" ref="K452:K515" si="30">J452*$K$736</f>
        <v>6776.4278952350896</v>
      </c>
      <c r="L452" s="42"/>
    </row>
    <row r="453" spans="2:12">
      <c r="B453" s="32" t="s">
        <v>88</v>
      </c>
      <c r="C453" s="32" t="s">
        <v>620</v>
      </c>
      <c r="D453" s="55" t="s">
        <v>621</v>
      </c>
      <c r="E453" s="33">
        <v>44</v>
      </c>
      <c r="F453" s="33">
        <v>0</v>
      </c>
      <c r="G453" s="32">
        <f t="shared" si="28"/>
        <v>44</v>
      </c>
      <c r="H453" s="32">
        <f t="shared" ref="H453:H516" si="31">G453*0.4</f>
        <v>17.600000000000001</v>
      </c>
      <c r="I453" s="32">
        <f>SUM(H453:H457)</f>
        <v>169.60000000000002</v>
      </c>
      <c r="J453" s="32">
        <f t="shared" si="29"/>
        <v>2.571204843214941E-4</v>
      </c>
      <c r="K453" s="32">
        <f t="shared" si="30"/>
        <v>3427.158935521195</v>
      </c>
      <c r="L453" s="32">
        <f>SUM(K453:K457)</f>
        <v>26093.14189544546</v>
      </c>
    </row>
    <row r="454" spans="2:12">
      <c r="B454" s="32" t="s">
        <v>88</v>
      </c>
      <c r="C454" s="32" t="s">
        <v>620</v>
      </c>
      <c r="D454" s="55" t="s">
        <v>622</v>
      </c>
      <c r="E454" s="33">
        <v>59</v>
      </c>
      <c r="F454" s="33">
        <v>0</v>
      </c>
      <c r="G454" s="32">
        <f t="shared" si="28"/>
        <v>59</v>
      </c>
      <c r="H454" s="32">
        <f t="shared" si="31"/>
        <v>23.6</v>
      </c>
      <c r="I454" s="32"/>
      <c r="J454" s="32">
        <f t="shared" si="29"/>
        <v>3.4477519488563982E-4</v>
      </c>
      <c r="K454" s="32">
        <f t="shared" si="30"/>
        <v>4595.5085726306934</v>
      </c>
      <c r="L454" s="32"/>
    </row>
    <row r="455" spans="2:12">
      <c r="B455" s="32" t="s">
        <v>88</v>
      </c>
      <c r="C455" s="32" t="s">
        <v>620</v>
      </c>
      <c r="D455" s="55" t="s">
        <v>623</v>
      </c>
      <c r="E455" s="33">
        <v>144</v>
      </c>
      <c r="F455" s="33">
        <v>89</v>
      </c>
      <c r="G455" s="32">
        <f t="shared" si="28"/>
        <v>233</v>
      </c>
      <c r="H455" s="32">
        <f t="shared" si="31"/>
        <v>93.2</v>
      </c>
      <c r="I455" s="32"/>
      <c r="J455" s="32">
        <f t="shared" si="29"/>
        <v>8.4148522141579889E-4</v>
      </c>
      <c r="K455" s="32">
        <f t="shared" si="30"/>
        <v>11216.156516251183</v>
      </c>
      <c r="L455" s="32"/>
    </row>
    <row r="456" spans="2:12">
      <c r="B456" s="32" t="s">
        <v>88</v>
      </c>
      <c r="C456" s="32" t="s">
        <v>620</v>
      </c>
      <c r="D456" s="55" t="s">
        <v>624</v>
      </c>
      <c r="E456" s="33">
        <v>62</v>
      </c>
      <c r="F456" s="33">
        <v>0</v>
      </c>
      <c r="G456" s="32">
        <f t="shared" si="28"/>
        <v>62</v>
      </c>
      <c r="H456" s="32">
        <f t="shared" si="31"/>
        <v>24.8</v>
      </c>
      <c r="I456" s="32"/>
      <c r="J456" s="32">
        <f t="shared" si="29"/>
        <v>3.6230613699846895E-4</v>
      </c>
      <c r="K456" s="32">
        <f t="shared" si="30"/>
        <v>4829.1785000525924</v>
      </c>
      <c r="L456" s="32"/>
    </row>
    <row r="457" spans="2:12">
      <c r="B457" s="32" t="s">
        <v>88</v>
      </c>
      <c r="C457" s="32" t="s">
        <v>620</v>
      </c>
      <c r="D457" s="55" t="s">
        <v>625</v>
      </c>
      <c r="E457" s="33">
        <v>26</v>
      </c>
      <c r="F457" s="33">
        <v>0</v>
      </c>
      <c r="G457" s="32">
        <f t="shared" si="28"/>
        <v>26</v>
      </c>
      <c r="H457" s="32">
        <f t="shared" si="31"/>
        <v>10.4</v>
      </c>
      <c r="I457" s="32"/>
      <c r="J457" s="32">
        <f t="shared" si="29"/>
        <v>1.5193483164451925E-4</v>
      </c>
      <c r="K457" s="32">
        <f t="shared" si="30"/>
        <v>2025.139370989797</v>
      </c>
      <c r="L457" s="32"/>
    </row>
    <row r="458" spans="2:12">
      <c r="B458" s="34" t="s">
        <v>85</v>
      </c>
      <c r="C458" s="34" t="s">
        <v>626</v>
      </c>
      <c r="D458" s="56" t="s">
        <v>627</v>
      </c>
      <c r="E458" s="35">
        <v>0</v>
      </c>
      <c r="F458" s="35">
        <v>3</v>
      </c>
      <c r="G458" s="34">
        <f t="shared" si="28"/>
        <v>3</v>
      </c>
      <c r="H458" s="32">
        <f t="shared" si="31"/>
        <v>1.2000000000000002</v>
      </c>
      <c r="I458" s="34">
        <f>SUM(H458:H593)</f>
        <v>27532.400000000001</v>
      </c>
      <c r="J458" s="34">
        <f t="shared" si="29"/>
        <v>0</v>
      </c>
      <c r="K458" s="34">
        <f t="shared" si="30"/>
        <v>0</v>
      </c>
      <c r="L458" s="34">
        <f>SUM(K458:K593)</f>
        <v>4304122.1731355824</v>
      </c>
    </row>
    <row r="459" spans="2:12">
      <c r="B459" s="34" t="s">
        <v>85</v>
      </c>
      <c r="C459" s="34" t="s">
        <v>626</v>
      </c>
      <c r="D459" s="56" t="s">
        <v>628</v>
      </c>
      <c r="E459" s="35">
        <v>29</v>
      </c>
      <c r="F459" s="35">
        <v>7</v>
      </c>
      <c r="G459" s="34">
        <f t="shared" si="28"/>
        <v>36</v>
      </c>
      <c r="H459" s="32">
        <f t="shared" si="31"/>
        <v>14.4</v>
      </c>
      <c r="I459" s="34"/>
      <c r="J459" s="34">
        <f t="shared" si="29"/>
        <v>1.6946577375734839E-4</v>
      </c>
      <c r="K459" s="34">
        <f t="shared" si="30"/>
        <v>2258.8092984116965</v>
      </c>
      <c r="L459" s="34"/>
    </row>
    <row r="460" spans="2:12" ht="26.25">
      <c r="B460" s="34" t="s">
        <v>85</v>
      </c>
      <c r="C460" s="34" t="s">
        <v>626</v>
      </c>
      <c r="D460" s="56" t="s">
        <v>629</v>
      </c>
      <c r="E460" s="35">
        <v>142</v>
      </c>
      <c r="F460" s="35">
        <v>63</v>
      </c>
      <c r="G460" s="34">
        <f t="shared" si="28"/>
        <v>205</v>
      </c>
      <c r="H460" s="32">
        <f t="shared" si="31"/>
        <v>82</v>
      </c>
      <c r="I460" s="34"/>
      <c r="J460" s="34">
        <f t="shared" si="29"/>
        <v>8.297979266739128E-4</v>
      </c>
      <c r="K460" s="34">
        <f t="shared" si="30"/>
        <v>11060.376564636585</v>
      </c>
      <c r="L460" s="34"/>
    </row>
    <row r="461" spans="2:12">
      <c r="B461" s="34" t="s">
        <v>85</v>
      </c>
      <c r="C461" s="34" t="s">
        <v>626</v>
      </c>
      <c r="D461" s="56" t="s">
        <v>630</v>
      </c>
      <c r="E461" s="35">
        <v>54</v>
      </c>
      <c r="F461" s="35">
        <v>0</v>
      </c>
      <c r="G461" s="34">
        <f t="shared" si="28"/>
        <v>54</v>
      </c>
      <c r="H461" s="32">
        <f t="shared" si="31"/>
        <v>21.6</v>
      </c>
      <c r="I461" s="34"/>
      <c r="J461" s="34">
        <f t="shared" si="29"/>
        <v>3.155569580309246E-4</v>
      </c>
      <c r="K461" s="34">
        <f t="shared" si="30"/>
        <v>4206.0586935941938</v>
      </c>
      <c r="L461" s="34"/>
    </row>
    <row r="462" spans="2:12">
      <c r="B462" s="34" t="s">
        <v>85</v>
      </c>
      <c r="C462" s="34" t="s">
        <v>626</v>
      </c>
      <c r="D462" s="56" t="s">
        <v>631</v>
      </c>
      <c r="E462" s="35">
        <v>29</v>
      </c>
      <c r="F462" s="35">
        <v>0</v>
      </c>
      <c r="G462" s="34">
        <f t="shared" si="28"/>
        <v>29</v>
      </c>
      <c r="H462" s="32">
        <f t="shared" si="31"/>
        <v>11.600000000000001</v>
      </c>
      <c r="I462" s="34"/>
      <c r="J462" s="34">
        <f t="shared" si="29"/>
        <v>1.6946577375734839E-4</v>
      </c>
      <c r="K462" s="34">
        <f t="shared" si="30"/>
        <v>2258.8092984116965</v>
      </c>
      <c r="L462" s="34"/>
    </row>
    <row r="463" spans="2:12">
      <c r="B463" s="34" t="s">
        <v>85</v>
      </c>
      <c r="C463" s="34" t="s">
        <v>626</v>
      </c>
      <c r="D463" s="56" t="s">
        <v>632</v>
      </c>
      <c r="E463" s="35">
        <v>22</v>
      </c>
      <c r="F463" s="35">
        <v>0</v>
      </c>
      <c r="G463" s="34">
        <f t="shared" si="28"/>
        <v>22</v>
      </c>
      <c r="H463" s="32">
        <f t="shared" si="31"/>
        <v>8.8000000000000007</v>
      </c>
      <c r="I463" s="34"/>
      <c r="J463" s="34">
        <f t="shared" si="29"/>
        <v>1.2856024216074705E-4</v>
      </c>
      <c r="K463" s="34">
        <f t="shared" si="30"/>
        <v>1713.5794677605975</v>
      </c>
      <c r="L463" s="34"/>
    </row>
    <row r="464" spans="2:12">
      <c r="B464" s="34" t="s">
        <v>85</v>
      </c>
      <c r="C464" s="34" t="s">
        <v>626</v>
      </c>
      <c r="D464" s="56" t="s">
        <v>633</v>
      </c>
      <c r="E464" s="35">
        <v>78</v>
      </c>
      <c r="F464" s="35">
        <v>0</v>
      </c>
      <c r="G464" s="34">
        <f t="shared" si="28"/>
        <v>78</v>
      </c>
      <c r="H464" s="32">
        <f t="shared" si="31"/>
        <v>31.200000000000003</v>
      </c>
      <c r="I464" s="34"/>
      <c r="J464" s="34">
        <f t="shared" si="29"/>
        <v>4.5580449493355771E-4</v>
      </c>
      <c r="K464" s="34">
        <f t="shared" si="30"/>
        <v>6075.4181129693907</v>
      </c>
      <c r="L464" s="34"/>
    </row>
    <row r="465" spans="2:12">
      <c r="B465" s="34" t="s">
        <v>85</v>
      </c>
      <c r="C465" s="34" t="s">
        <v>626</v>
      </c>
      <c r="D465" s="56" t="s">
        <v>634</v>
      </c>
      <c r="E465" s="35">
        <v>8</v>
      </c>
      <c r="F465" s="35">
        <v>37</v>
      </c>
      <c r="G465" s="34">
        <f t="shared" si="28"/>
        <v>45</v>
      </c>
      <c r="H465" s="32">
        <f t="shared" si="31"/>
        <v>18</v>
      </c>
      <c r="I465" s="34"/>
      <c r="J465" s="34">
        <f t="shared" si="29"/>
        <v>4.674917896754438E-5</v>
      </c>
      <c r="K465" s="34">
        <f t="shared" si="30"/>
        <v>623.11980645839901</v>
      </c>
      <c r="L465" s="34"/>
    </row>
    <row r="466" spans="2:12">
      <c r="B466" s="34" t="s">
        <v>85</v>
      </c>
      <c r="C466" s="34" t="s">
        <v>626</v>
      </c>
      <c r="D466" s="56" t="s">
        <v>635</v>
      </c>
      <c r="E466" s="35">
        <v>72</v>
      </c>
      <c r="F466" s="35">
        <v>0</v>
      </c>
      <c r="G466" s="34">
        <f t="shared" si="28"/>
        <v>72</v>
      </c>
      <c r="H466" s="32">
        <f t="shared" si="31"/>
        <v>28.8</v>
      </c>
      <c r="I466" s="34"/>
      <c r="J466" s="34">
        <f t="shared" si="29"/>
        <v>4.2074261070789944E-4</v>
      </c>
      <c r="K466" s="34">
        <f t="shared" si="30"/>
        <v>5608.0782581255917</v>
      </c>
      <c r="L466" s="34"/>
    </row>
    <row r="467" spans="2:12">
      <c r="B467" s="34" t="s">
        <v>85</v>
      </c>
      <c r="C467" s="34" t="s">
        <v>626</v>
      </c>
      <c r="D467" s="56" t="s">
        <v>636</v>
      </c>
      <c r="E467" s="35">
        <v>48</v>
      </c>
      <c r="F467" s="35">
        <v>0</v>
      </c>
      <c r="G467" s="34">
        <f t="shared" si="28"/>
        <v>48</v>
      </c>
      <c r="H467" s="32">
        <f t="shared" si="31"/>
        <v>19.200000000000003</v>
      </c>
      <c r="I467" s="34"/>
      <c r="J467" s="34">
        <f t="shared" si="29"/>
        <v>2.8049507380526628E-4</v>
      </c>
      <c r="K467" s="34">
        <f t="shared" si="30"/>
        <v>3738.7188387503943</v>
      </c>
      <c r="L467" s="34"/>
    </row>
    <row r="468" spans="2:12">
      <c r="B468" s="34" t="s">
        <v>85</v>
      </c>
      <c r="C468" s="34" t="s">
        <v>626</v>
      </c>
      <c r="D468" s="56" t="s">
        <v>637</v>
      </c>
      <c r="E468" s="35">
        <v>69</v>
      </c>
      <c r="F468" s="35">
        <v>11</v>
      </c>
      <c r="G468" s="34">
        <f t="shared" si="28"/>
        <v>80</v>
      </c>
      <c r="H468" s="32">
        <f t="shared" si="31"/>
        <v>32</v>
      </c>
      <c r="I468" s="34"/>
      <c r="J468" s="34">
        <f t="shared" si="29"/>
        <v>4.0321166859507031E-4</v>
      </c>
      <c r="K468" s="34">
        <f t="shared" si="30"/>
        <v>5374.4083307036926</v>
      </c>
      <c r="L468" s="34"/>
    </row>
    <row r="469" spans="2:12">
      <c r="B469" s="34" t="s">
        <v>85</v>
      </c>
      <c r="C469" s="34" t="s">
        <v>626</v>
      </c>
      <c r="D469" s="56" t="s">
        <v>638</v>
      </c>
      <c r="E469" s="35">
        <v>111</v>
      </c>
      <c r="F469" s="35">
        <v>24</v>
      </c>
      <c r="G469" s="34">
        <f t="shared" si="28"/>
        <v>135</v>
      </c>
      <c r="H469" s="32">
        <f t="shared" si="31"/>
        <v>54</v>
      </c>
      <c r="I469" s="34"/>
      <c r="J469" s="34">
        <f t="shared" si="29"/>
        <v>6.4864485817467833E-4</v>
      </c>
      <c r="K469" s="34">
        <f t="shared" si="30"/>
        <v>8645.7873146102866</v>
      </c>
      <c r="L469" s="34"/>
    </row>
    <row r="470" spans="2:12">
      <c r="B470" s="34" t="s">
        <v>85</v>
      </c>
      <c r="C470" s="34" t="s">
        <v>626</v>
      </c>
      <c r="D470" s="56" t="s">
        <v>639</v>
      </c>
      <c r="E470" s="35">
        <v>60</v>
      </c>
      <c r="F470" s="35">
        <v>13</v>
      </c>
      <c r="G470" s="34">
        <f t="shared" si="28"/>
        <v>73</v>
      </c>
      <c r="H470" s="32">
        <f t="shared" si="31"/>
        <v>29.200000000000003</v>
      </c>
      <c r="I470" s="34"/>
      <c r="J470" s="34">
        <f t="shared" si="29"/>
        <v>3.5061884225658286E-4</v>
      </c>
      <c r="K470" s="34">
        <f t="shared" si="30"/>
        <v>4673.3985484379928</v>
      </c>
      <c r="L470" s="34"/>
    </row>
    <row r="471" spans="2:12">
      <c r="B471" s="34" t="s">
        <v>85</v>
      </c>
      <c r="C471" s="34" t="s">
        <v>626</v>
      </c>
      <c r="D471" s="56" t="s">
        <v>640</v>
      </c>
      <c r="E471" s="35">
        <v>0</v>
      </c>
      <c r="F471" s="35">
        <v>0</v>
      </c>
      <c r="G471" s="34">
        <f t="shared" si="28"/>
        <v>0</v>
      </c>
      <c r="H471" s="32">
        <f t="shared" si="31"/>
        <v>0</v>
      </c>
      <c r="I471" s="34"/>
      <c r="J471" s="34">
        <f t="shared" si="29"/>
        <v>0</v>
      </c>
      <c r="K471" s="34">
        <f t="shared" si="30"/>
        <v>0</v>
      </c>
      <c r="L471" s="34"/>
    </row>
    <row r="472" spans="2:12">
      <c r="B472" s="34" t="s">
        <v>85</v>
      </c>
      <c r="C472" s="34" t="s">
        <v>626</v>
      </c>
      <c r="D472" s="56" t="s">
        <v>641</v>
      </c>
      <c r="E472" s="35">
        <v>12</v>
      </c>
      <c r="F472" s="35">
        <v>11</v>
      </c>
      <c r="G472" s="34">
        <f t="shared" si="28"/>
        <v>23</v>
      </c>
      <c r="H472" s="32">
        <f t="shared" si="31"/>
        <v>9.2000000000000011</v>
      </c>
      <c r="I472" s="34"/>
      <c r="J472" s="34">
        <f t="shared" si="29"/>
        <v>7.0123768451316569E-5</v>
      </c>
      <c r="K472" s="34">
        <f t="shared" si="30"/>
        <v>934.67970968759857</v>
      </c>
      <c r="L472" s="34"/>
    </row>
    <row r="473" spans="2:12">
      <c r="B473" s="34" t="s">
        <v>85</v>
      </c>
      <c r="C473" s="34" t="s">
        <v>626</v>
      </c>
      <c r="D473" s="56" t="s">
        <v>642</v>
      </c>
      <c r="E473" s="35">
        <v>170</v>
      </c>
      <c r="F473" s="35">
        <v>24</v>
      </c>
      <c r="G473" s="34">
        <f t="shared" si="28"/>
        <v>194</v>
      </c>
      <c r="H473" s="32">
        <f t="shared" si="31"/>
        <v>77.600000000000009</v>
      </c>
      <c r="I473" s="34"/>
      <c r="J473" s="34">
        <f t="shared" si="29"/>
        <v>9.9342005306031814E-4</v>
      </c>
      <c r="K473" s="34">
        <f t="shared" si="30"/>
        <v>13241.29588724098</v>
      </c>
      <c r="L473" s="34"/>
    </row>
    <row r="474" spans="2:12">
      <c r="B474" s="34" t="s">
        <v>85</v>
      </c>
      <c r="C474" s="34" t="s">
        <v>626</v>
      </c>
      <c r="D474" s="56" t="s">
        <v>643</v>
      </c>
      <c r="E474" s="35">
        <v>60</v>
      </c>
      <c r="F474" s="35">
        <v>7</v>
      </c>
      <c r="G474" s="34">
        <f t="shared" si="28"/>
        <v>67</v>
      </c>
      <c r="H474" s="32">
        <f t="shared" si="31"/>
        <v>26.8</v>
      </c>
      <c r="I474" s="34"/>
      <c r="J474" s="34">
        <f t="shared" si="29"/>
        <v>3.5061884225658286E-4</v>
      </c>
      <c r="K474" s="34">
        <f t="shared" si="30"/>
        <v>4673.3985484379928</v>
      </c>
      <c r="L474" s="34"/>
    </row>
    <row r="475" spans="2:12">
      <c r="B475" s="34" t="s">
        <v>85</v>
      </c>
      <c r="C475" s="34" t="s">
        <v>626</v>
      </c>
      <c r="D475" s="56" t="s">
        <v>644</v>
      </c>
      <c r="E475" s="35">
        <v>31</v>
      </c>
      <c r="F475" s="35">
        <v>11</v>
      </c>
      <c r="G475" s="34">
        <f t="shared" si="28"/>
        <v>42</v>
      </c>
      <c r="H475" s="32">
        <f t="shared" si="31"/>
        <v>16.8</v>
      </c>
      <c r="I475" s="34"/>
      <c r="J475" s="34">
        <f t="shared" si="29"/>
        <v>1.8115306849923447E-4</v>
      </c>
      <c r="K475" s="34">
        <f t="shared" si="30"/>
        <v>2414.5892500262962</v>
      </c>
      <c r="L475" s="34"/>
    </row>
    <row r="476" spans="2:12">
      <c r="B476" s="34" t="s">
        <v>85</v>
      </c>
      <c r="C476" s="34" t="s">
        <v>626</v>
      </c>
      <c r="D476" s="56" t="s">
        <v>645</v>
      </c>
      <c r="E476" s="35">
        <v>98</v>
      </c>
      <c r="F476" s="35">
        <v>29</v>
      </c>
      <c r="G476" s="34">
        <f t="shared" si="28"/>
        <v>127</v>
      </c>
      <c r="H476" s="32">
        <f t="shared" si="31"/>
        <v>50.800000000000004</v>
      </c>
      <c r="I476" s="34"/>
      <c r="J476" s="34">
        <f t="shared" si="29"/>
        <v>5.7267744235241864E-4</v>
      </c>
      <c r="K476" s="34">
        <f t="shared" si="30"/>
        <v>7633.2176291153883</v>
      </c>
      <c r="L476" s="34"/>
    </row>
    <row r="477" spans="2:12">
      <c r="B477" s="34" t="s">
        <v>85</v>
      </c>
      <c r="C477" s="34" t="s">
        <v>626</v>
      </c>
      <c r="D477" s="56" t="s">
        <v>646</v>
      </c>
      <c r="E477" s="35">
        <v>91</v>
      </c>
      <c r="F477" s="35">
        <v>300</v>
      </c>
      <c r="G477" s="34">
        <f t="shared" si="28"/>
        <v>391</v>
      </c>
      <c r="H477" s="32">
        <f t="shared" si="31"/>
        <v>156.4</v>
      </c>
      <c r="I477" s="34"/>
      <c r="J477" s="34">
        <f t="shared" si="29"/>
        <v>5.3177191075581734E-4</v>
      </c>
      <c r="K477" s="34">
        <f t="shared" si="30"/>
        <v>7087.987798464289</v>
      </c>
      <c r="L477" s="34"/>
    </row>
    <row r="478" spans="2:12">
      <c r="B478" s="34" t="s">
        <v>85</v>
      </c>
      <c r="C478" s="34" t="s">
        <v>626</v>
      </c>
      <c r="D478" s="56" t="s">
        <v>647</v>
      </c>
      <c r="E478" s="35">
        <v>7</v>
      </c>
      <c r="F478" s="35">
        <v>26</v>
      </c>
      <c r="G478" s="34">
        <f t="shared" si="28"/>
        <v>33</v>
      </c>
      <c r="H478" s="32">
        <f t="shared" si="31"/>
        <v>13.200000000000001</v>
      </c>
      <c r="I478" s="34"/>
      <c r="J478" s="34">
        <f t="shared" si="29"/>
        <v>4.0905531596601336E-5</v>
      </c>
      <c r="K478" s="34">
        <f t="shared" si="30"/>
        <v>545.22983065109918</v>
      </c>
      <c r="L478" s="34"/>
    </row>
    <row r="479" spans="2:12">
      <c r="B479" s="34" t="s">
        <v>85</v>
      </c>
      <c r="C479" s="34" t="s">
        <v>626</v>
      </c>
      <c r="D479" s="56" t="s">
        <v>648</v>
      </c>
      <c r="E479" s="35">
        <v>0</v>
      </c>
      <c r="F479" s="35">
        <v>21</v>
      </c>
      <c r="G479" s="34">
        <f t="shared" si="28"/>
        <v>21</v>
      </c>
      <c r="H479" s="32">
        <f t="shared" si="31"/>
        <v>8.4</v>
      </c>
      <c r="I479" s="34"/>
      <c r="J479" s="34">
        <f t="shared" si="29"/>
        <v>0</v>
      </c>
      <c r="K479" s="34">
        <f t="shared" si="30"/>
        <v>0</v>
      </c>
      <c r="L479" s="34"/>
    </row>
    <row r="480" spans="2:12">
      <c r="B480" s="34" t="s">
        <v>85</v>
      </c>
      <c r="C480" s="34" t="s">
        <v>626</v>
      </c>
      <c r="D480" s="56" t="s">
        <v>649</v>
      </c>
      <c r="E480" s="35">
        <v>111</v>
      </c>
      <c r="F480" s="35">
        <v>5</v>
      </c>
      <c r="G480" s="34">
        <f t="shared" si="28"/>
        <v>116</v>
      </c>
      <c r="H480" s="32">
        <f t="shared" si="31"/>
        <v>46.400000000000006</v>
      </c>
      <c r="I480" s="34"/>
      <c r="J480" s="34">
        <f t="shared" si="29"/>
        <v>6.4864485817467833E-4</v>
      </c>
      <c r="K480" s="34">
        <f t="shared" si="30"/>
        <v>8645.7873146102866</v>
      </c>
      <c r="L480" s="34"/>
    </row>
    <row r="481" spans="2:12">
      <c r="B481" s="34" t="s">
        <v>85</v>
      </c>
      <c r="C481" s="34" t="s">
        <v>626</v>
      </c>
      <c r="D481" s="56" t="s">
        <v>650</v>
      </c>
      <c r="E481" s="35">
        <v>37</v>
      </c>
      <c r="F481" s="35">
        <v>0</v>
      </c>
      <c r="G481" s="34">
        <f t="shared" si="28"/>
        <v>37</v>
      </c>
      <c r="H481" s="32">
        <f t="shared" si="31"/>
        <v>14.8</v>
      </c>
      <c r="I481" s="34"/>
      <c r="J481" s="34">
        <f t="shared" si="29"/>
        <v>2.1621495272489277E-4</v>
      </c>
      <c r="K481" s="34">
        <f t="shared" si="30"/>
        <v>2881.9291048700957</v>
      </c>
      <c r="L481" s="34"/>
    </row>
    <row r="482" spans="2:12">
      <c r="B482" s="34" t="s">
        <v>85</v>
      </c>
      <c r="C482" s="34" t="s">
        <v>626</v>
      </c>
      <c r="D482" s="56" t="s">
        <v>651</v>
      </c>
      <c r="E482" s="35">
        <v>14</v>
      </c>
      <c r="F482" s="35">
        <v>0</v>
      </c>
      <c r="G482" s="34">
        <f t="shared" si="28"/>
        <v>14</v>
      </c>
      <c r="H482" s="32">
        <f t="shared" si="31"/>
        <v>5.6000000000000005</v>
      </c>
      <c r="I482" s="34"/>
      <c r="J482" s="34">
        <f t="shared" si="29"/>
        <v>8.1811063193202671E-5</v>
      </c>
      <c r="K482" s="34">
        <f t="shared" si="30"/>
        <v>1090.4596613021984</v>
      </c>
      <c r="L482" s="34"/>
    </row>
    <row r="483" spans="2:12">
      <c r="B483" s="34" t="s">
        <v>85</v>
      </c>
      <c r="C483" s="34" t="s">
        <v>626</v>
      </c>
      <c r="D483" s="56" t="s">
        <v>652</v>
      </c>
      <c r="E483" s="35">
        <v>30</v>
      </c>
      <c r="F483" s="35">
        <v>0</v>
      </c>
      <c r="G483" s="34">
        <f t="shared" si="28"/>
        <v>30</v>
      </c>
      <c r="H483" s="32">
        <f t="shared" si="31"/>
        <v>12</v>
      </c>
      <c r="I483" s="34"/>
      <c r="J483" s="34">
        <f t="shared" si="29"/>
        <v>1.7530942112829143E-4</v>
      </c>
      <c r="K483" s="34">
        <f t="shared" si="30"/>
        <v>2336.6992742189964</v>
      </c>
      <c r="L483" s="34"/>
    </row>
    <row r="484" spans="2:12">
      <c r="B484" s="34" t="s">
        <v>85</v>
      </c>
      <c r="C484" s="34" t="s">
        <v>626</v>
      </c>
      <c r="D484" s="56" t="s">
        <v>653</v>
      </c>
      <c r="E484" s="35">
        <v>198</v>
      </c>
      <c r="F484" s="35">
        <v>32</v>
      </c>
      <c r="G484" s="34">
        <f t="shared" si="28"/>
        <v>230</v>
      </c>
      <c r="H484" s="32">
        <f t="shared" si="31"/>
        <v>92</v>
      </c>
      <c r="I484" s="34"/>
      <c r="J484" s="34">
        <f t="shared" si="29"/>
        <v>1.1570421794467234E-3</v>
      </c>
      <c r="K484" s="34">
        <f t="shared" si="30"/>
        <v>15422.215209845375</v>
      </c>
      <c r="L484" s="34"/>
    </row>
    <row r="485" spans="2:12">
      <c r="B485" s="34" t="s">
        <v>85</v>
      </c>
      <c r="C485" s="34" t="s">
        <v>626</v>
      </c>
      <c r="D485" s="56" t="s">
        <v>654</v>
      </c>
      <c r="E485" s="35">
        <v>131</v>
      </c>
      <c r="F485" s="35">
        <v>19</v>
      </c>
      <c r="G485" s="34">
        <f t="shared" si="28"/>
        <v>150</v>
      </c>
      <c r="H485" s="32">
        <f t="shared" si="31"/>
        <v>60</v>
      </c>
      <c r="I485" s="34"/>
      <c r="J485" s="34">
        <f t="shared" si="29"/>
        <v>7.6551780559353931E-4</v>
      </c>
      <c r="K485" s="34">
        <f t="shared" si="30"/>
        <v>10203.586830756285</v>
      </c>
      <c r="L485" s="34"/>
    </row>
    <row r="486" spans="2:12">
      <c r="B486" s="34" t="s">
        <v>85</v>
      </c>
      <c r="C486" s="34" t="s">
        <v>626</v>
      </c>
      <c r="D486" s="56" t="s">
        <v>655</v>
      </c>
      <c r="E486" s="35">
        <v>0</v>
      </c>
      <c r="F486" s="35">
        <v>48</v>
      </c>
      <c r="G486" s="34">
        <f t="shared" si="28"/>
        <v>48</v>
      </c>
      <c r="H486" s="32">
        <f t="shared" si="31"/>
        <v>19.200000000000003</v>
      </c>
      <c r="I486" s="34"/>
      <c r="J486" s="34">
        <f t="shared" si="29"/>
        <v>0</v>
      </c>
      <c r="K486" s="34">
        <f t="shared" si="30"/>
        <v>0</v>
      </c>
      <c r="L486" s="34"/>
    </row>
    <row r="487" spans="2:12">
      <c r="B487" s="34" t="s">
        <v>85</v>
      </c>
      <c r="C487" s="34" t="s">
        <v>626</v>
      </c>
      <c r="D487" s="56" t="s">
        <v>656</v>
      </c>
      <c r="E487" s="35">
        <v>10</v>
      </c>
      <c r="F487" s="35">
        <v>0</v>
      </c>
      <c r="G487" s="34">
        <f t="shared" si="28"/>
        <v>10</v>
      </c>
      <c r="H487" s="32">
        <f t="shared" si="31"/>
        <v>4</v>
      </c>
      <c r="I487" s="34"/>
      <c r="J487" s="34">
        <f t="shared" si="29"/>
        <v>5.8436473709430481E-5</v>
      </c>
      <c r="K487" s="34">
        <f t="shared" si="30"/>
        <v>778.89975807299891</v>
      </c>
      <c r="L487" s="34"/>
    </row>
    <row r="488" spans="2:12">
      <c r="B488" s="34" t="s">
        <v>85</v>
      </c>
      <c r="C488" s="34" t="s">
        <v>626</v>
      </c>
      <c r="D488" s="56" t="s">
        <v>657</v>
      </c>
      <c r="E488" s="35">
        <v>100</v>
      </c>
      <c r="F488" s="35">
        <v>340</v>
      </c>
      <c r="G488" s="34">
        <f t="shared" si="28"/>
        <v>440</v>
      </c>
      <c r="H488" s="32">
        <f t="shared" si="31"/>
        <v>176</v>
      </c>
      <c r="I488" s="34"/>
      <c r="J488" s="34">
        <f t="shared" si="29"/>
        <v>5.8436473709430473E-4</v>
      </c>
      <c r="K488" s="34">
        <f t="shared" si="30"/>
        <v>7788.9975807299879</v>
      </c>
      <c r="L488" s="34"/>
    </row>
    <row r="489" spans="2:12">
      <c r="B489" s="34" t="s">
        <v>85</v>
      </c>
      <c r="C489" s="34" t="s">
        <v>626</v>
      </c>
      <c r="D489" s="56" t="s">
        <v>658</v>
      </c>
      <c r="E489" s="35">
        <v>29</v>
      </c>
      <c r="F489" s="35">
        <v>0</v>
      </c>
      <c r="G489" s="34">
        <f t="shared" si="28"/>
        <v>29</v>
      </c>
      <c r="H489" s="32">
        <f t="shared" si="31"/>
        <v>11.600000000000001</v>
      </c>
      <c r="I489" s="34"/>
      <c r="J489" s="34">
        <f t="shared" si="29"/>
        <v>1.6946577375734839E-4</v>
      </c>
      <c r="K489" s="34">
        <f t="shared" si="30"/>
        <v>2258.8092984116965</v>
      </c>
      <c r="L489" s="34"/>
    </row>
    <row r="490" spans="2:12">
      <c r="B490" s="34" t="s">
        <v>85</v>
      </c>
      <c r="C490" s="34" t="s">
        <v>626</v>
      </c>
      <c r="D490" s="56" t="s">
        <v>659</v>
      </c>
      <c r="E490" s="35">
        <v>114</v>
      </c>
      <c r="F490" s="35">
        <v>0</v>
      </c>
      <c r="G490" s="34">
        <f t="shared" si="28"/>
        <v>114</v>
      </c>
      <c r="H490" s="32">
        <f t="shared" si="31"/>
        <v>45.6</v>
      </c>
      <c r="I490" s="34"/>
      <c r="J490" s="34">
        <f t="shared" si="29"/>
        <v>6.6617580028750746E-4</v>
      </c>
      <c r="K490" s="34">
        <f t="shared" si="30"/>
        <v>8879.4572420321874</v>
      </c>
      <c r="L490" s="34"/>
    </row>
    <row r="491" spans="2:12">
      <c r="B491" s="34" t="s">
        <v>88</v>
      </c>
      <c r="C491" s="34" t="s">
        <v>626</v>
      </c>
      <c r="D491" s="56" t="s">
        <v>660</v>
      </c>
      <c r="E491" s="35">
        <v>586</v>
      </c>
      <c r="F491" s="35">
        <v>0</v>
      </c>
      <c r="G491" s="34">
        <f t="shared" si="28"/>
        <v>586</v>
      </c>
      <c r="H491" s="32">
        <f t="shared" si="31"/>
        <v>234.4</v>
      </c>
      <c r="I491" s="34"/>
      <c r="J491" s="34">
        <f t="shared" si="29"/>
        <v>3.424377359372626E-3</v>
      </c>
      <c r="K491" s="34">
        <f t="shared" si="30"/>
        <v>45643.525823077733</v>
      </c>
      <c r="L491" s="34"/>
    </row>
    <row r="492" spans="2:12">
      <c r="B492" s="34" t="s">
        <v>88</v>
      </c>
      <c r="C492" s="34" t="s">
        <v>626</v>
      </c>
      <c r="D492" s="56" t="s">
        <v>661</v>
      </c>
      <c r="E492" s="35">
        <v>545</v>
      </c>
      <c r="F492" s="35">
        <v>0</v>
      </c>
      <c r="G492" s="34">
        <f t="shared" si="28"/>
        <v>545</v>
      </c>
      <c r="H492" s="32">
        <f t="shared" si="31"/>
        <v>218</v>
      </c>
      <c r="I492" s="34"/>
      <c r="J492" s="34">
        <f t="shared" si="29"/>
        <v>3.1847878171639612E-3</v>
      </c>
      <c r="K492" s="34">
        <f t="shared" si="30"/>
        <v>42450.036814978441</v>
      </c>
      <c r="L492" s="34"/>
    </row>
    <row r="493" spans="2:12">
      <c r="B493" s="34" t="s">
        <v>88</v>
      </c>
      <c r="C493" s="34" t="s">
        <v>626</v>
      </c>
      <c r="D493" s="56" t="s">
        <v>662</v>
      </c>
      <c r="E493" s="35">
        <v>354</v>
      </c>
      <c r="F493" s="35">
        <v>503</v>
      </c>
      <c r="G493" s="34">
        <f t="shared" si="28"/>
        <v>857</v>
      </c>
      <c r="H493" s="32">
        <f t="shared" si="31"/>
        <v>342.8</v>
      </c>
      <c r="I493" s="34"/>
      <c r="J493" s="34">
        <f t="shared" si="29"/>
        <v>2.0686511693138389E-3</v>
      </c>
      <c r="K493" s="34">
        <f t="shared" si="30"/>
        <v>27573.05143578416</v>
      </c>
      <c r="L493" s="34"/>
    </row>
    <row r="494" spans="2:12">
      <c r="B494" s="34" t="s">
        <v>88</v>
      </c>
      <c r="C494" s="34" t="s">
        <v>626</v>
      </c>
      <c r="D494" s="56" t="s">
        <v>663</v>
      </c>
      <c r="E494" s="35">
        <v>300</v>
      </c>
      <c r="F494" s="35">
        <v>0</v>
      </c>
      <c r="G494" s="34">
        <f t="shared" si="28"/>
        <v>300</v>
      </c>
      <c r="H494" s="32">
        <f t="shared" si="31"/>
        <v>120</v>
      </c>
      <c r="I494" s="34"/>
      <c r="J494" s="34">
        <f t="shared" si="29"/>
        <v>1.7530942112829143E-3</v>
      </c>
      <c r="K494" s="34">
        <f t="shared" si="30"/>
        <v>23366.992742189967</v>
      </c>
      <c r="L494" s="34"/>
    </row>
    <row r="495" spans="2:12">
      <c r="B495" s="34" t="s">
        <v>88</v>
      </c>
      <c r="C495" s="34" t="s">
        <v>626</v>
      </c>
      <c r="D495" s="56" t="s">
        <v>664</v>
      </c>
      <c r="E495" s="35">
        <v>478</v>
      </c>
      <c r="F495" s="35">
        <v>70</v>
      </c>
      <c r="G495" s="34">
        <f t="shared" si="28"/>
        <v>548</v>
      </c>
      <c r="H495" s="32">
        <f t="shared" si="31"/>
        <v>219.20000000000002</v>
      </c>
      <c r="I495" s="34"/>
      <c r="J495" s="34">
        <f t="shared" si="29"/>
        <v>2.7932634433107768E-3</v>
      </c>
      <c r="K495" s="34">
        <f t="shared" si="30"/>
        <v>37231.408435889345</v>
      </c>
      <c r="L495" s="34"/>
    </row>
    <row r="496" spans="2:12">
      <c r="B496" s="34" t="s">
        <v>88</v>
      </c>
      <c r="C496" s="34" t="s">
        <v>626</v>
      </c>
      <c r="D496" s="56" t="s">
        <v>665</v>
      </c>
      <c r="E496" s="35">
        <v>492</v>
      </c>
      <c r="F496" s="35">
        <v>110</v>
      </c>
      <c r="G496" s="34">
        <f t="shared" si="28"/>
        <v>602</v>
      </c>
      <c r="H496" s="32">
        <f t="shared" si="31"/>
        <v>240.8</v>
      </c>
      <c r="I496" s="34"/>
      <c r="J496" s="34">
        <f t="shared" si="29"/>
        <v>2.8750745065039794E-3</v>
      </c>
      <c r="K496" s="34">
        <f t="shared" si="30"/>
        <v>38321.868097191538</v>
      </c>
      <c r="L496" s="34"/>
    </row>
    <row r="497" spans="2:12">
      <c r="B497" s="34" t="s">
        <v>88</v>
      </c>
      <c r="C497" s="34" t="s">
        <v>626</v>
      </c>
      <c r="D497" s="56" t="s">
        <v>666</v>
      </c>
      <c r="E497" s="35">
        <v>167</v>
      </c>
      <c r="F497" s="35">
        <v>0</v>
      </c>
      <c r="G497" s="34">
        <f t="shared" si="28"/>
        <v>167</v>
      </c>
      <c r="H497" s="32">
        <f t="shared" si="31"/>
        <v>66.8</v>
      </c>
      <c r="I497" s="34"/>
      <c r="J497" s="34">
        <f t="shared" si="29"/>
        <v>9.7588911094748901E-4</v>
      </c>
      <c r="K497" s="34">
        <f t="shared" si="30"/>
        <v>13007.625959819081</v>
      </c>
      <c r="L497" s="34"/>
    </row>
    <row r="498" spans="2:12">
      <c r="B498" s="34" t="s">
        <v>88</v>
      </c>
      <c r="C498" s="34" t="s">
        <v>626</v>
      </c>
      <c r="D498" s="56" t="s">
        <v>667</v>
      </c>
      <c r="E498" s="35">
        <v>624</v>
      </c>
      <c r="F498" s="35">
        <v>0</v>
      </c>
      <c r="G498" s="34">
        <f t="shared" si="28"/>
        <v>624</v>
      </c>
      <c r="H498" s="32">
        <f t="shared" si="31"/>
        <v>249.60000000000002</v>
      </c>
      <c r="I498" s="34"/>
      <c r="J498" s="34">
        <f t="shared" si="29"/>
        <v>3.6464359594684617E-3</v>
      </c>
      <c r="K498" s="34">
        <f t="shared" si="30"/>
        <v>48603.344903755125</v>
      </c>
      <c r="L498" s="34"/>
    </row>
    <row r="499" spans="2:12">
      <c r="B499" s="34" t="s">
        <v>88</v>
      </c>
      <c r="C499" s="34" t="s">
        <v>626</v>
      </c>
      <c r="D499" s="56" t="s">
        <v>668</v>
      </c>
      <c r="E499" s="35">
        <v>578</v>
      </c>
      <c r="F499" s="35">
        <v>0</v>
      </c>
      <c r="G499" s="34">
        <f t="shared" si="28"/>
        <v>578</v>
      </c>
      <c r="H499" s="32">
        <f t="shared" si="31"/>
        <v>231.20000000000002</v>
      </c>
      <c r="I499" s="34"/>
      <c r="J499" s="34">
        <f t="shared" si="29"/>
        <v>3.3776281804050816E-3</v>
      </c>
      <c r="K499" s="34">
        <f t="shared" si="30"/>
        <v>45020.40601661933</v>
      </c>
      <c r="L499" s="34"/>
    </row>
    <row r="500" spans="2:12">
      <c r="B500" s="34" t="s">
        <v>88</v>
      </c>
      <c r="C500" s="34" t="s">
        <v>626</v>
      </c>
      <c r="D500" s="56" t="s">
        <v>669</v>
      </c>
      <c r="E500" s="35">
        <v>537</v>
      </c>
      <c r="F500" s="35">
        <v>0</v>
      </c>
      <c r="G500" s="34">
        <f t="shared" si="28"/>
        <v>537</v>
      </c>
      <c r="H500" s="32">
        <f t="shared" si="31"/>
        <v>214.8</v>
      </c>
      <c r="I500" s="34"/>
      <c r="J500" s="34">
        <f t="shared" si="29"/>
        <v>3.1380386381964168E-3</v>
      </c>
      <c r="K500" s="34">
        <f t="shared" si="30"/>
        <v>41826.917008520039</v>
      </c>
      <c r="L500" s="34"/>
    </row>
    <row r="501" spans="2:12">
      <c r="B501" s="34" t="s">
        <v>88</v>
      </c>
      <c r="C501" s="34" t="s">
        <v>626</v>
      </c>
      <c r="D501" s="56" t="s">
        <v>670</v>
      </c>
      <c r="E501" s="35">
        <v>579</v>
      </c>
      <c r="F501" s="35">
        <v>144</v>
      </c>
      <c r="G501" s="34">
        <f t="shared" si="28"/>
        <v>723</v>
      </c>
      <c r="H501" s="32">
        <f t="shared" si="31"/>
        <v>289.2</v>
      </c>
      <c r="I501" s="34"/>
      <c r="J501" s="34">
        <f t="shared" si="29"/>
        <v>3.3834718277760247E-3</v>
      </c>
      <c r="K501" s="34">
        <f t="shared" si="30"/>
        <v>45098.295992426632</v>
      </c>
      <c r="L501" s="34"/>
    </row>
    <row r="502" spans="2:12">
      <c r="B502" s="34" t="s">
        <v>88</v>
      </c>
      <c r="C502" s="34" t="s">
        <v>626</v>
      </c>
      <c r="D502" s="56" t="s">
        <v>671</v>
      </c>
      <c r="E502" s="35">
        <v>656</v>
      </c>
      <c r="F502" s="35">
        <v>181</v>
      </c>
      <c r="G502" s="34">
        <f t="shared" si="28"/>
        <v>837</v>
      </c>
      <c r="H502" s="32">
        <f t="shared" si="31"/>
        <v>334.8</v>
      </c>
      <c r="I502" s="34"/>
      <c r="J502" s="34">
        <f t="shared" si="29"/>
        <v>3.8334326753386395E-3</v>
      </c>
      <c r="K502" s="34">
        <f t="shared" si="30"/>
        <v>51095.824129588727</v>
      </c>
      <c r="L502" s="34"/>
    </row>
    <row r="503" spans="2:12">
      <c r="B503" s="34" t="s">
        <v>88</v>
      </c>
      <c r="C503" s="34" t="s">
        <v>626</v>
      </c>
      <c r="D503" s="56" t="s">
        <v>672</v>
      </c>
      <c r="E503" s="35">
        <v>592</v>
      </c>
      <c r="F503" s="35">
        <v>91</v>
      </c>
      <c r="G503" s="34">
        <f t="shared" si="28"/>
        <v>683</v>
      </c>
      <c r="H503" s="32">
        <f t="shared" si="31"/>
        <v>273.2</v>
      </c>
      <c r="I503" s="34"/>
      <c r="J503" s="34">
        <f t="shared" si="29"/>
        <v>3.4594392435982843E-3</v>
      </c>
      <c r="K503" s="34">
        <f t="shared" si="30"/>
        <v>46110.865677921531</v>
      </c>
      <c r="L503" s="34"/>
    </row>
    <row r="504" spans="2:12">
      <c r="B504" s="34" t="s">
        <v>88</v>
      </c>
      <c r="C504" s="34" t="s">
        <v>626</v>
      </c>
      <c r="D504" s="56" t="s">
        <v>673</v>
      </c>
      <c r="E504" s="35">
        <v>77</v>
      </c>
      <c r="F504" s="35">
        <v>232</v>
      </c>
      <c r="G504" s="34">
        <f t="shared" si="28"/>
        <v>309</v>
      </c>
      <c r="H504" s="32">
        <f t="shared" si="31"/>
        <v>123.60000000000001</v>
      </c>
      <c r="I504" s="34"/>
      <c r="J504" s="34">
        <f t="shared" si="29"/>
        <v>4.4996084756261466E-4</v>
      </c>
      <c r="K504" s="34">
        <f t="shared" si="30"/>
        <v>5997.5281371620913</v>
      </c>
      <c r="L504" s="34"/>
    </row>
    <row r="505" spans="2:12">
      <c r="B505" s="34" t="s">
        <v>88</v>
      </c>
      <c r="C505" s="34" t="s">
        <v>626</v>
      </c>
      <c r="D505" s="56" t="s">
        <v>674</v>
      </c>
      <c r="E505" s="35">
        <v>384</v>
      </c>
      <c r="F505" s="35">
        <v>94</v>
      </c>
      <c r="G505" s="34">
        <f t="shared" si="28"/>
        <v>478</v>
      </c>
      <c r="H505" s="32">
        <f t="shared" si="31"/>
        <v>191.20000000000002</v>
      </c>
      <c r="I505" s="34"/>
      <c r="J505" s="34">
        <f t="shared" si="29"/>
        <v>2.2439605904421302E-3</v>
      </c>
      <c r="K505" s="34">
        <f t="shared" si="30"/>
        <v>29909.750710003154</v>
      </c>
      <c r="L505" s="34"/>
    </row>
    <row r="506" spans="2:12">
      <c r="B506" s="34" t="s">
        <v>88</v>
      </c>
      <c r="C506" s="34" t="s">
        <v>626</v>
      </c>
      <c r="D506" s="56" t="s">
        <v>675</v>
      </c>
      <c r="E506" s="35">
        <v>145</v>
      </c>
      <c r="F506" s="35">
        <v>518</v>
      </c>
      <c r="G506" s="34">
        <f t="shared" si="28"/>
        <v>663</v>
      </c>
      <c r="H506" s="32">
        <f t="shared" si="31"/>
        <v>265.2</v>
      </c>
      <c r="I506" s="34"/>
      <c r="J506" s="34">
        <f t="shared" si="29"/>
        <v>8.4732886878674193E-4</v>
      </c>
      <c r="K506" s="34">
        <f t="shared" si="30"/>
        <v>11294.046492058484</v>
      </c>
      <c r="L506" s="34"/>
    </row>
    <row r="507" spans="2:12">
      <c r="B507" s="34" t="s">
        <v>88</v>
      </c>
      <c r="C507" s="34" t="s">
        <v>626</v>
      </c>
      <c r="D507" s="56" t="s">
        <v>676</v>
      </c>
      <c r="E507" s="35">
        <v>264</v>
      </c>
      <c r="F507" s="35">
        <v>13</v>
      </c>
      <c r="G507" s="34">
        <f t="shared" si="28"/>
        <v>277</v>
      </c>
      <c r="H507" s="32">
        <f t="shared" si="31"/>
        <v>110.80000000000001</v>
      </c>
      <c r="I507" s="34"/>
      <c r="J507" s="34">
        <f t="shared" si="29"/>
        <v>1.5427229059289647E-3</v>
      </c>
      <c r="K507" s="34">
        <f t="shared" si="30"/>
        <v>20562.953613127171</v>
      </c>
      <c r="L507" s="34"/>
    </row>
    <row r="508" spans="2:12">
      <c r="B508" s="34" t="s">
        <v>88</v>
      </c>
      <c r="C508" s="34" t="s">
        <v>626</v>
      </c>
      <c r="D508" s="56" t="s">
        <v>677</v>
      </c>
      <c r="E508" s="35">
        <v>443</v>
      </c>
      <c r="F508" s="35">
        <v>90</v>
      </c>
      <c r="G508" s="34">
        <f t="shared" si="28"/>
        <v>533</v>
      </c>
      <c r="H508" s="32">
        <f t="shared" si="31"/>
        <v>213.20000000000002</v>
      </c>
      <c r="I508" s="34"/>
      <c r="J508" s="34">
        <f t="shared" si="29"/>
        <v>2.5887357853277703E-3</v>
      </c>
      <c r="K508" s="34">
        <f t="shared" si="30"/>
        <v>34505.259282633851</v>
      </c>
      <c r="L508" s="34"/>
    </row>
    <row r="509" spans="2:12">
      <c r="B509" s="34" t="s">
        <v>88</v>
      </c>
      <c r="C509" s="34" t="s">
        <v>626</v>
      </c>
      <c r="D509" s="56" t="s">
        <v>678</v>
      </c>
      <c r="E509" s="35">
        <v>488</v>
      </c>
      <c r="F509" s="35">
        <v>129</v>
      </c>
      <c r="G509" s="34">
        <f t="shared" si="28"/>
        <v>617</v>
      </c>
      <c r="H509" s="32">
        <f t="shared" si="31"/>
        <v>246.8</v>
      </c>
      <c r="I509" s="34"/>
      <c r="J509" s="34">
        <f t="shared" si="29"/>
        <v>2.8516999170202072E-3</v>
      </c>
      <c r="K509" s="34">
        <f t="shared" si="30"/>
        <v>38010.308193962344</v>
      </c>
      <c r="L509" s="34"/>
    </row>
    <row r="510" spans="2:12">
      <c r="B510" s="34" t="s">
        <v>88</v>
      </c>
      <c r="C510" s="34" t="s">
        <v>626</v>
      </c>
      <c r="D510" s="56" t="s">
        <v>679</v>
      </c>
      <c r="E510" s="35">
        <v>692</v>
      </c>
      <c r="F510" s="35">
        <v>128</v>
      </c>
      <c r="G510" s="34">
        <f t="shared" si="28"/>
        <v>820</v>
      </c>
      <c r="H510" s="32">
        <f t="shared" si="31"/>
        <v>328</v>
      </c>
      <c r="I510" s="34"/>
      <c r="J510" s="34">
        <f t="shared" si="29"/>
        <v>4.0438039806925891E-3</v>
      </c>
      <c r="K510" s="34">
        <f t="shared" si="30"/>
        <v>53899.863258651523</v>
      </c>
      <c r="L510" s="34"/>
    </row>
    <row r="511" spans="2:12">
      <c r="B511" s="34" t="s">
        <v>88</v>
      </c>
      <c r="C511" s="34" t="s">
        <v>626</v>
      </c>
      <c r="D511" s="56" t="s">
        <v>680</v>
      </c>
      <c r="E511" s="35">
        <v>275</v>
      </c>
      <c r="F511" s="35">
        <v>16</v>
      </c>
      <c r="G511" s="34">
        <f t="shared" si="28"/>
        <v>291</v>
      </c>
      <c r="H511" s="32">
        <f t="shared" si="31"/>
        <v>116.4</v>
      </c>
      <c r="I511" s="34"/>
      <c r="J511" s="34">
        <f t="shared" si="29"/>
        <v>1.6070030270093382E-3</v>
      </c>
      <c r="K511" s="34">
        <f t="shared" si="30"/>
        <v>21419.743347007468</v>
      </c>
      <c r="L511" s="34"/>
    </row>
    <row r="512" spans="2:12">
      <c r="B512" s="34" t="s">
        <v>88</v>
      </c>
      <c r="C512" s="34" t="s">
        <v>626</v>
      </c>
      <c r="D512" s="56" t="s">
        <v>681</v>
      </c>
      <c r="E512" s="35">
        <v>190</v>
      </c>
      <c r="F512" s="35">
        <v>60</v>
      </c>
      <c r="G512" s="34">
        <f t="shared" si="28"/>
        <v>250</v>
      </c>
      <c r="H512" s="32">
        <f t="shared" si="31"/>
        <v>100</v>
      </c>
      <c r="I512" s="34"/>
      <c r="J512" s="34">
        <f t="shared" si="29"/>
        <v>1.110293000479179E-3</v>
      </c>
      <c r="K512" s="34">
        <f t="shared" si="30"/>
        <v>14799.095403386977</v>
      </c>
      <c r="L512" s="34"/>
    </row>
    <row r="513" spans="2:12">
      <c r="B513" s="34" t="s">
        <v>88</v>
      </c>
      <c r="C513" s="34" t="s">
        <v>626</v>
      </c>
      <c r="D513" s="56" t="s">
        <v>682</v>
      </c>
      <c r="E513" s="35">
        <v>466</v>
      </c>
      <c r="F513" s="35">
        <v>62</v>
      </c>
      <c r="G513" s="34">
        <f t="shared" si="28"/>
        <v>528</v>
      </c>
      <c r="H513" s="32">
        <f t="shared" si="31"/>
        <v>211.20000000000002</v>
      </c>
      <c r="I513" s="34"/>
      <c r="J513" s="34">
        <f t="shared" si="29"/>
        <v>2.7231396748594603E-3</v>
      </c>
      <c r="K513" s="34">
        <f t="shared" si="30"/>
        <v>36296.728726201749</v>
      </c>
      <c r="L513" s="34"/>
    </row>
    <row r="514" spans="2:12">
      <c r="B514" s="34" t="s">
        <v>88</v>
      </c>
      <c r="C514" s="34" t="s">
        <v>626</v>
      </c>
      <c r="D514" s="56" t="s">
        <v>683</v>
      </c>
      <c r="E514" s="35">
        <v>691</v>
      </c>
      <c r="F514" s="35">
        <v>87</v>
      </c>
      <c r="G514" s="34">
        <f t="shared" si="28"/>
        <v>778</v>
      </c>
      <c r="H514" s="32">
        <f t="shared" si="31"/>
        <v>311.20000000000005</v>
      </c>
      <c r="I514" s="34"/>
      <c r="J514" s="34">
        <f t="shared" si="29"/>
        <v>4.0379603333216456E-3</v>
      </c>
      <c r="K514" s="34">
        <f t="shared" si="30"/>
        <v>53821.973282844214</v>
      </c>
      <c r="L514" s="34"/>
    </row>
    <row r="515" spans="2:12">
      <c r="B515" s="34" t="s">
        <v>88</v>
      </c>
      <c r="C515" s="34" t="s">
        <v>626</v>
      </c>
      <c r="D515" s="56" t="s">
        <v>684</v>
      </c>
      <c r="E515" s="35">
        <v>1133</v>
      </c>
      <c r="F515" s="35">
        <v>156</v>
      </c>
      <c r="G515" s="34">
        <f t="shared" si="28"/>
        <v>1289</v>
      </c>
      <c r="H515" s="32">
        <f t="shared" si="31"/>
        <v>515.6</v>
      </c>
      <c r="I515" s="34"/>
      <c r="J515" s="34">
        <f t="shared" si="29"/>
        <v>6.6208524712784728E-3</v>
      </c>
      <c r="K515" s="34">
        <f t="shared" si="30"/>
        <v>88249.342589670763</v>
      </c>
      <c r="L515" s="34"/>
    </row>
    <row r="516" spans="2:12">
      <c r="B516" s="34" t="s">
        <v>88</v>
      </c>
      <c r="C516" s="34" t="s">
        <v>626</v>
      </c>
      <c r="D516" s="56" t="s">
        <v>685</v>
      </c>
      <c r="E516" s="35">
        <v>166</v>
      </c>
      <c r="F516" s="35">
        <v>0</v>
      </c>
      <c r="G516" s="34">
        <f t="shared" ref="G516:G579" si="32">E516+F516</f>
        <v>166</v>
      </c>
      <c r="H516" s="32">
        <f t="shared" si="31"/>
        <v>66.400000000000006</v>
      </c>
      <c r="I516" s="34"/>
      <c r="J516" s="34">
        <f t="shared" ref="J516:J579" si="33">E516/$E$736</f>
        <v>9.7004546357654597E-4</v>
      </c>
      <c r="K516" s="34">
        <f t="shared" ref="K516:K579" si="34">J516*$K$736</f>
        <v>12929.735984011781</v>
      </c>
      <c r="L516" s="34"/>
    </row>
    <row r="517" spans="2:12">
      <c r="B517" s="34" t="s">
        <v>88</v>
      </c>
      <c r="C517" s="34" t="s">
        <v>626</v>
      </c>
      <c r="D517" s="56" t="s">
        <v>686</v>
      </c>
      <c r="E517" s="35">
        <v>886</v>
      </c>
      <c r="F517" s="35">
        <v>177</v>
      </c>
      <c r="G517" s="34">
        <f t="shared" si="32"/>
        <v>1063</v>
      </c>
      <c r="H517" s="32">
        <f t="shared" ref="H517:H580" si="35">G517*0.4</f>
        <v>425.20000000000005</v>
      </c>
      <c r="I517" s="34"/>
      <c r="J517" s="34">
        <f t="shared" si="33"/>
        <v>5.1774715706555405E-3</v>
      </c>
      <c r="K517" s="34">
        <f t="shared" si="34"/>
        <v>69010.518565267703</v>
      </c>
      <c r="L517" s="34"/>
    </row>
    <row r="518" spans="2:12">
      <c r="B518" s="34" t="s">
        <v>88</v>
      </c>
      <c r="C518" s="34" t="s">
        <v>626</v>
      </c>
      <c r="D518" s="56" t="s">
        <v>687</v>
      </c>
      <c r="E518" s="35">
        <v>617</v>
      </c>
      <c r="F518" s="35">
        <v>39</v>
      </c>
      <c r="G518" s="34">
        <f t="shared" si="32"/>
        <v>656</v>
      </c>
      <c r="H518" s="32">
        <f t="shared" si="35"/>
        <v>262.40000000000003</v>
      </c>
      <c r="I518" s="34"/>
      <c r="J518" s="34">
        <f t="shared" si="33"/>
        <v>3.6055304278718604E-3</v>
      </c>
      <c r="K518" s="34">
        <f t="shared" si="34"/>
        <v>48058.115073104025</v>
      </c>
      <c r="L518" s="34"/>
    </row>
    <row r="519" spans="2:12">
      <c r="B519" s="34" t="s">
        <v>88</v>
      </c>
      <c r="C519" s="34" t="s">
        <v>626</v>
      </c>
      <c r="D519" s="56" t="s">
        <v>688</v>
      </c>
      <c r="E519" s="35">
        <v>581</v>
      </c>
      <c r="F519" s="35">
        <v>117</v>
      </c>
      <c r="G519" s="34">
        <f t="shared" si="32"/>
        <v>698</v>
      </c>
      <c r="H519" s="32">
        <f t="shared" si="35"/>
        <v>279.2</v>
      </c>
      <c r="I519" s="34"/>
      <c r="J519" s="34">
        <f t="shared" si="33"/>
        <v>3.3951591225179108E-3</v>
      </c>
      <c r="K519" s="34">
        <f t="shared" si="34"/>
        <v>45254.075944041229</v>
      </c>
      <c r="L519" s="34"/>
    </row>
    <row r="520" spans="2:12">
      <c r="B520" s="34" t="s">
        <v>88</v>
      </c>
      <c r="C520" s="34" t="s">
        <v>626</v>
      </c>
      <c r="D520" s="56" t="s">
        <v>689</v>
      </c>
      <c r="E520" s="35">
        <v>409</v>
      </c>
      <c r="F520" s="35">
        <v>76</v>
      </c>
      <c r="G520" s="34">
        <f t="shared" si="32"/>
        <v>485</v>
      </c>
      <c r="H520" s="32">
        <f t="shared" si="35"/>
        <v>194</v>
      </c>
      <c r="I520" s="34"/>
      <c r="J520" s="34">
        <f t="shared" si="33"/>
        <v>2.3900517747157068E-3</v>
      </c>
      <c r="K520" s="34">
        <f t="shared" si="34"/>
        <v>31857.000105185656</v>
      </c>
      <c r="L520" s="34"/>
    </row>
    <row r="521" spans="2:12">
      <c r="B521" s="34" t="s">
        <v>88</v>
      </c>
      <c r="C521" s="34" t="s">
        <v>626</v>
      </c>
      <c r="D521" s="56" t="s">
        <v>690</v>
      </c>
      <c r="E521" s="35">
        <v>434</v>
      </c>
      <c r="F521" s="35">
        <v>63</v>
      </c>
      <c r="G521" s="34">
        <f t="shared" si="32"/>
        <v>497</v>
      </c>
      <c r="H521" s="32">
        <f t="shared" si="35"/>
        <v>198.8</v>
      </c>
      <c r="I521" s="34"/>
      <c r="J521" s="34">
        <f t="shared" si="33"/>
        <v>2.5361429589892829E-3</v>
      </c>
      <c r="K521" s="34">
        <f t="shared" si="34"/>
        <v>33804.249500368154</v>
      </c>
      <c r="L521" s="34"/>
    </row>
    <row r="522" spans="2:12">
      <c r="B522" s="34" t="s">
        <v>88</v>
      </c>
      <c r="C522" s="34" t="s">
        <v>626</v>
      </c>
      <c r="D522" s="56" t="s">
        <v>691</v>
      </c>
      <c r="E522" s="35">
        <v>613</v>
      </c>
      <c r="F522" s="35">
        <v>225</v>
      </c>
      <c r="G522" s="34">
        <f t="shared" si="32"/>
        <v>838</v>
      </c>
      <c r="H522" s="32">
        <f t="shared" si="35"/>
        <v>335.20000000000005</v>
      </c>
      <c r="I522" s="34"/>
      <c r="J522" s="34">
        <f t="shared" si="33"/>
        <v>3.5821558383880882E-3</v>
      </c>
      <c r="K522" s="34">
        <f t="shared" si="34"/>
        <v>47746.555169874824</v>
      </c>
      <c r="L522" s="34"/>
    </row>
    <row r="523" spans="2:12">
      <c r="B523" s="34" t="s">
        <v>88</v>
      </c>
      <c r="C523" s="34" t="s">
        <v>626</v>
      </c>
      <c r="D523" s="56" t="s">
        <v>692</v>
      </c>
      <c r="E523" s="35">
        <v>536</v>
      </c>
      <c r="F523" s="35">
        <v>97</v>
      </c>
      <c r="G523" s="34">
        <f t="shared" si="32"/>
        <v>633</v>
      </c>
      <c r="H523" s="32">
        <f t="shared" si="35"/>
        <v>253.20000000000002</v>
      </c>
      <c r="I523" s="34"/>
      <c r="J523" s="34">
        <f t="shared" si="33"/>
        <v>3.1321949908254738E-3</v>
      </c>
      <c r="K523" s="34">
        <f t="shared" si="34"/>
        <v>41749.027032712744</v>
      </c>
      <c r="L523" s="34"/>
    </row>
    <row r="524" spans="2:12">
      <c r="B524" s="34" t="s">
        <v>88</v>
      </c>
      <c r="C524" s="34" t="s">
        <v>626</v>
      </c>
      <c r="D524" s="56" t="s">
        <v>693</v>
      </c>
      <c r="E524" s="35">
        <v>378</v>
      </c>
      <c r="F524" s="35">
        <v>70</v>
      </c>
      <c r="G524" s="34">
        <f t="shared" si="32"/>
        <v>448</v>
      </c>
      <c r="H524" s="32">
        <f t="shared" si="35"/>
        <v>179.20000000000002</v>
      </c>
      <c r="I524" s="34"/>
      <c r="J524" s="34">
        <f t="shared" si="33"/>
        <v>2.208898706216472E-3</v>
      </c>
      <c r="K524" s="34">
        <f t="shared" si="34"/>
        <v>29442.410855159356</v>
      </c>
      <c r="L524" s="34"/>
    </row>
    <row r="525" spans="2:12">
      <c r="B525" s="34" t="s">
        <v>88</v>
      </c>
      <c r="C525" s="34" t="s">
        <v>626</v>
      </c>
      <c r="D525" s="56" t="s">
        <v>694</v>
      </c>
      <c r="E525" s="35">
        <v>345</v>
      </c>
      <c r="F525" s="35">
        <v>74</v>
      </c>
      <c r="G525" s="34">
        <f t="shared" si="32"/>
        <v>419</v>
      </c>
      <c r="H525" s="32">
        <f t="shared" si="35"/>
        <v>167.60000000000002</v>
      </c>
      <c r="I525" s="34"/>
      <c r="J525" s="34">
        <f t="shared" si="33"/>
        <v>2.0160583429753515E-3</v>
      </c>
      <c r="K525" s="34">
        <f t="shared" si="34"/>
        <v>26872.041653518459</v>
      </c>
      <c r="L525" s="34"/>
    </row>
    <row r="526" spans="2:12">
      <c r="B526" s="34" t="s">
        <v>88</v>
      </c>
      <c r="C526" s="34" t="s">
        <v>626</v>
      </c>
      <c r="D526" s="56" t="s">
        <v>695</v>
      </c>
      <c r="E526" s="35">
        <v>831</v>
      </c>
      <c r="F526" s="35">
        <v>114</v>
      </c>
      <c r="G526" s="34">
        <f t="shared" si="32"/>
        <v>945</v>
      </c>
      <c r="H526" s="32">
        <f t="shared" si="35"/>
        <v>378</v>
      </c>
      <c r="I526" s="34"/>
      <c r="J526" s="34">
        <f t="shared" si="33"/>
        <v>4.8560709652536727E-3</v>
      </c>
      <c r="K526" s="34">
        <f t="shared" si="34"/>
        <v>64726.569895866203</v>
      </c>
      <c r="L526" s="34"/>
    </row>
    <row r="527" spans="2:12">
      <c r="B527" s="34" t="s">
        <v>88</v>
      </c>
      <c r="C527" s="34" t="s">
        <v>626</v>
      </c>
      <c r="D527" s="56" t="s">
        <v>696</v>
      </c>
      <c r="E527" s="35">
        <v>435</v>
      </c>
      <c r="F527" s="35">
        <v>133</v>
      </c>
      <c r="G527" s="34">
        <f t="shared" si="32"/>
        <v>568</v>
      </c>
      <c r="H527" s="32">
        <f t="shared" si="35"/>
        <v>227.20000000000002</v>
      </c>
      <c r="I527" s="34"/>
      <c r="J527" s="34">
        <f t="shared" si="33"/>
        <v>2.5419866063602259E-3</v>
      </c>
      <c r="K527" s="34">
        <f t="shared" si="34"/>
        <v>33882.139476175449</v>
      </c>
      <c r="L527" s="34"/>
    </row>
    <row r="528" spans="2:12">
      <c r="B528" s="34" t="s">
        <v>88</v>
      </c>
      <c r="C528" s="34" t="s">
        <v>626</v>
      </c>
      <c r="D528" s="56" t="s">
        <v>697</v>
      </c>
      <c r="E528" s="35">
        <v>239</v>
      </c>
      <c r="F528" s="35">
        <v>72</v>
      </c>
      <c r="G528" s="34">
        <f t="shared" si="32"/>
        <v>311</v>
      </c>
      <c r="H528" s="32">
        <f t="shared" si="35"/>
        <v>124.4</v>
      </c>
      <c r="I528" s="34"/>
      <c r="J528" s="34">
        <f t="shared" si="33"/>
        <v>1.3966317216553884E-3</v>
      </c>
      <c r="K528" s="34">
        <f t="shared" si="34"/>
        <v>18615.704217944673</v>
      </c>
      <c r="L528" s="34"/>
    </row>
    <row r="529" spans="2:12">
      <c r="B529" s="34" t="s">
        <v>88</v>
      </c>
      <c r="C529" s="34" t="s">
        <v>626</v>
      </c>
      <c r="D529" s="56" t="s">
        <v>698</v>
      </c>
      <c r="E529" s="35">
        <v>629</v>
      </c>
      <c r="F529" s="35">
        <v>87</v>
      </c>
      <c r="G529" s="34">
        <f t="shared" si="32"/>
        <v>716</v>
      </c>
      <c r="H529" s="32">
        <f t="shared" si="35"/>
        <v>286.40000000000003</v>
      </c>
      <c r="I529" s="34"/>
      <c r="J529" s="34">
        <f t="shared" si="33"/>
        <v>3.6756541963231769E-3</v>
      </c>
      <c r="K529" s="34">
        <f t="shared" si="34"/>
        <v>48992.794782791621</v>
      </c>
      <c r="L529" s="34"/>
    </row>
    <row r="530" spans="2:12">
      <c r="B530" s="34" t="s">
        <v>88</v>
      </c>
      <c r="C530" s="34" t="s">
        <v>626</v>
      </c>
      <c r="D530" s="56" t="s">
        <v>699</v>
      </c>
      <c r="E530" s="35">
        <v>909</v>
      </c>
      <c r="F530" s="35">
        <v>182</v>
      </c>
      <c r="G530" s="34">
        <f t="shared" si="32"/>
        <v>1091</v>
      </c>
      <c r="H530" s="32">
        <f t="shared" si="35"/>
        <v>436.40000000000003</v>
      </c>
      <c r="I530" s="34"/>
      <c r="J530" s="34">
        <f t="shared" si="33"/>
        <v>5.3118754601872301E-3</v>
      </c>
      <c r="K530" s="34">
        <f t="shared" si="34"/>
        <v>70801.988008835586</v>
      </c>
      <c r="L530" s="34"/>
    </row>
    <row r="531" spans="2:12">
      <c r="B531" s="34" t="s">
        <v>88</v>
      </c>
      <c r="C531" s="34" t="s">
        <v>626</v>
      </c>
      <c r="D531" s="56" t="s">
        <v>700</v>
      </c>
      <c r="E531" s="35">
        <v>390</v>
      </c>
      <c r="F531" s="35">
        <v>82</v>
      </c>
      <c r="G531" s="34">
        <f t="shared" si="32"/>
        <v>472</v>
      </c>
      <c r="H531" s="32">
        <f t="shared" si="35"/>
        <v>188.8</v>
      </c>
      <c r="I531" s="34"/>
      <c r="J531" s="34">
        <f t="shared" si="33"/>
        <v>2.2790224746677885E-3</v>
      </c>
      <c r="K531" s="34">
        <f t="shared" si="34"/>
        <v>30377.090564846952</v>
      </c>
      <c r="L531" s="34"/>
    </row>
    <row r="532" spans="2:12">
      <c r="B532" s="34" t="s">
        <v>88</v>
      </c>
      <c r="C532" s="34" t="s">
        <v>626</v>
      </c>
      <c r="D532" s="56" t="s">
        <v>701</v>
      </c>
      <c r="E532" s="35">
        <v>314</v>
      </c>
      <c r="F532" s="35">
        <v>24</v>
      </c>
      <c r="G532" s="34">
        <f t="shared" si="32"/>
        <v>338</v>
      </c>
      <c r="H532" s="32">
        <f t="shared" si="35"/>
        <v>135.20000000000002</v>
      </c>
      <c r="I532" s="34"/>
      <c r="J532" s="34">
        <f t="shared" si="33"/>
        <v>1.8349052744761169E-3</v>
      </c>
      <c r="K532" s="34">
        <f t="shared" si="34"/>
        <v>24457.452403492163</v>
      </c>
      <c r="L532" s="34"/>
    </row>
    <row r="533" spans="2:12">
      <c r="B533" s="34" t="s">
        <v>88</v>
      </c>
      <c r="C533" s="34" t="s">
        <v>626</v>
      </c>
      <c r="D533" s="56" t="s">
        <v>702</v>
      </c>
      <c r="E533" s="35">
        <v>113</v>
      </c>
      <c r="F533" s="35">
        <v>0</v>
      </c>
      <c r="G533" s="34">
        <f t="shared" si="32"/>
        <v>113</v>
      </c>
      <c r="H533" s="32">
        <f t="shared" si="35"/>
        <v>45.2</v>
      </c>
      <c r="I533" s="34"/>
      <c r="J533" s="34">
        <f t="shared" si="33"/>
        <v>6.6033215291656441E-4</v>
      </c>
      <c r="K533" s="34">
        <f t="shared" si="34"/>
        <v>8801.5672662248871</v>
      </c>
      <c r="L533" s="34"/>
    </row>
    <row r="534" spans="2:12">
      <c r="B534" s="34" t="s">
        <v>88</v>
      </c>
      <c r="C534" s="34" t="s">
        <v>626</v>
      </c>
      <c r="D534" s="56" t="s">
        <v>703</v>
      </c>
      <c r="E534" s="35">
        <v>758</v>
      </c>
      <c r="F534" s="35">
        <v>91</v>
      </c>
      <c r="G534" s="34">
        <f t="shared" si="32"/>
        <v>849</v>
      </c>
      <c r="H534" s="32">
        <f t="shared" si="35"/>
        <v>339.6</v>
      </c>
      <c r="I534" s="34"/>
      <c r="J534" s="34">
        <f t="shared" si="33"/>
        <v>4.42948470717483E-3</v>
      </c>
      <c r="K534" s="34">
        <f t="shared" si="34"/>
        <v>59040.60166193331</v>
      </c>
      <c r="L534" s="34"/>
    </row>
    <row r="535" spans="2:12">
      <c r="B535" s="34" t="s">
        <v>88</v>
      </c>
      <c r="C535" s="34" t="s">
        <v>626</v>
      </c>
      <c r="D535" s="56" t="s">
        <v>704</v>
      </c>
      <c r="E535" s="35">
        <v>1105</v>
      </c>
      <c r="F535" s="35">
        <v>151</v>
      </c>
      <c r="G535" s="34">
        <f t="shared" si="32"/>
        <v>1256</v>
      </c>
      <c r="H535" s="32">
        <f t="shared" si="35"/>
        <v>502.40000000000003</v>
      </c>
      <c r="I535" s="34"/>
      <c r="J535" s="34">
        <f t="shared" si="33"/>
        <v>6.4572303448920676E-3</v>
      </c>
      <c r="K535" s="34">
        <f t="shared" si="34"/>
        <v>86068.423267066362</v>
      </c>
      <c r="L535" s="34"/>
    </row>
    <row r="536" spans="2:12">
      <c r="B536" s="34" t="s">
        <v>88</v>
      </c>
      <c r="C536" s="34" t="s">
        <v>626</v>
      </c>
      <c r="D536" s="56" t="s">
        <v>705</v>
      </c>
      <c r="E536" s="35">
        <v>516</v>
      </c>
      <c r="F536" s="35">
        <v>108</v>
      </c>
      <c r="G536" s="34">
        <f t="shared" si="32"/>
        <v>624</v>
      </c>
      <c r="H536" s="32">
        <f t="shared" si="35"/>
        <v>249.60000000000002</v>
      </c>
      <c r="I536" s="34"/>
      <c r="J536" s="34">
        <f t="shared" si="33"/>
        <v>3.0153220434066125E-3</v>
      </c>
      <c r="K536" s="34">
        <f t="shared" si="34"/>
        <v>40191.227516566738</v>
      </c>
      <c r="L536" s="34"/>
    </row>
    <row r="537" spans="2:12">
      <c r="B537" s="34" t="s">
        <v>88</v>
      </c>
      <c r="C537" s="34" t="s">
        <v>626</v>
      </c>
      <c r="D537" s="56" t="s">
        <v>706</v>
      </c>
      <c r="E537" s="35">
        <v>478</v>
      </c>
      <c r="F537" s="35">
        <v>77</v>
      </c>
      <c r="G537" s="34">
        <f t="shared" si="32"/>
        <v>555</v>
      </c>
      <c r="H537" s="32">
        <f t="shared" si="35"/>
        <v>222</v>
      </c>
      <c r="I537" s="34"/>
      <c r="J537" s="34">
        <f t="shared" si="33"/>
        <v>2.7932634433107768E-3</v>
      </c>
      <c r="K537" s="34">
        <f t="shared" si="34"/>
        <v>37231.408435889345</v>
      </c>
      <c r="L537" s="34"/>
    </row>
    <row r="538" spans="2:12">
      <c r="B538" s="34" t="s">
        <v>88</v>
      </c>
      <c r="C538" s="34" t="s">
        <v>626</v>
      </c>
      <c r="D538" s="56" t="s">
        <v>707</v>
      </c>
      <c r="E538" s="35">
        <v>615</v>
      </c>
      <c r="F538" s="35">
        <v>126</v>
      </c>
      <c r="G538" s="34">
        <f t="shared" si="32"/>
        <v>741</v>
      </c>
      <c r="H538" s="32">
        <f t="shared" si="35"/>
        <v>296.40000000000003</v>
      </c>
      <c r="I538" s="34"/>
      <c r="J538" s="34">
        <f t="shared" si="33"/>
        <v>3.5938431331299743E-3</v>
      </c>
      <c r="K538" s="34">
        <f t="shared" si="34"/>
        <v>47902.335121489428</v>
      </c>
      <c r="L538" s="34"/>
    </row>
    <row r="539" spans="2:12">
      <c r="B539" s="34" t="s">
        <v>88</v>
      </c>
      <c r="C539" s="34" t="s">
        <v>626</v>
      </c>
      <c r="D539" s="56" t="s">
        <v>708</v>
      </c>
      <c r="E539" s="35">
        <v>777</v>
      </c>
      <c r="F539" s="35">
        <v>170</v>
      </c>
      <c r="G539" s="34">
        <f t="shared" si="32"/>
        <v>947</v>
      </c>
      <c r="H539" s="32">
        <f t="shared" si="35"/>
        <v>378.8</v>
      </c>
      <c r="I539" s="34"/>
      <c r="J539" s="34">
        <f t="shared" si="33"/>
        <v>4.5405140072227483E-3</v>
      </c>
      <c r="K539" s="34">
        <f t="shared" si="34"/>
        <v>60520.511202272013</v>
      </c>
      <c r="L539" s="34"/>
    </row>
    <row r="540" spans="2:12">
      <c r="B540" s="34" t="s">
        <v>88</v>
      </c>
      <c r="C540" s="34" t="s">
        <v>626</v>
      </c>
      <c r="D540" s="56" t="s">
        <v>709</v>
      </c>
      <c r="E540" s="35">
        <v>460</v>
      </c>
      <c r="F540" s="35">
        <v>16</v>
      </c>
      <c r="G540" s="34">
        <f t="shared" si="32"/>
        <v>476</v>
      </c>
      <c r="H540" s="32">
        <f t="shared" si="35"/>
        <v>190.4</v>
      </c>
      <c r="I540" s="34"/>
      <c r="J540" s="34">
        <f t="shared" si="33"/>
        <v>2.688077790633802E-3</v>
      </c>
      <c r="K540" s="34">
        <f t="shared" si="34"/>
        <v>35829.388871357944</v>
      </c>
      <c r="L540" s="34"/>
    </row>
    <row r="541" spans="2:12">
      <c r="B541" s="34" t="s">
        <v>88</v>
      </c>
      <c r="C541" s="34" t="s">
        <v>626</v>
      </c>
      <c r="D541" s="56" t="s">
        <v>710</v>
      </c>
      <c r="E541" s="35">
        <v>587</v>
      </c>
      <c r="F541" s="35">
        <v>93</v>
      </c>
      <c r="G541" s="34">
        <f t="shared" si="32"/>
        <v>680</v>
      </c>
      <c r="H541" s="32">
        <f t="shared" si="35"/>
        <v>272</v>
      </c>
      <c r="I541" s="34"/>
      <c r="J541" s="34">
        <f t="shared" si="33"/>
        <v>3.430221006743569E-3</v>
      </c>
      <c r="K541" s="34">
        <f t="shared" si="34"/>
        <v>45721.415798885035</v>
      </c>
      <c r="L541" s="34"/>
    </row>
    <row r="542" spans="2:12">
      <c r="B542" s="34" t="s">
        <v>88</v>
      </c>
      <c r="C542" s="34" t="s">
        <v>626</v>
      </c>
      <c r="D542" s="56" t="s">
        <v>711</v>
      </c>
      <c r="E542" s="35">
        <v>1138</v>
      </c>
      <c r="F542" s="35">
        <v>173</v>
      </c>
      <c r="G542" s="34">
        <f t="shared" si="32"/>
        <v>1311</v>
      </c>
      <c r="H542" s="32">
        <f t="shared" si="35"/>
        <v>524.4</v>
      </c>
      <c r="I542" s="34"/>
      <c r="J542" s="34">
        <f t="shared" si="33"/>
        <v>6.6500707081331885E-3</v>
      </c>
      <c r="K542" s="34">
        <f t="shared" si="34"/>
        <v>88638.792468707266</v>
      </c>
      <c r="L542" s="34"/>
    </row>
    <row r="543" spans="2:12">
      <c r="B543" s="34" t="s">
        <v>88</v>
      </c>
      <c r="C543" s="34" t="s">
        <v>626</v>
      </c>
      <c r="D543" s="56" t="s">
        <v>712</v>
      </c>
      <c r="E543" s="35">
        <v>522</v>
      </c>
      <c r="F543" s="35">
        <v>75</v>
      </c>
      <c r="G543" s="34">
        <f t="shared" si="32"/>
        <v>597</v>
      </c>
      <c r="H543" s="32">
        <f t="shared" si="35"/>
        <v>238.8</v>
      </c>
      <c r="I543" s="34"/>
      <c r="J543" s="34">
        <f t="shared" si="33"/>
        <v>3.0503839276322712E-3</v>
      </c>
      <c r="K543" s="34">
        <f t="shared" si="34"/>
        <v>40658.567371410543</v>
      </c>
      <c r="L543" s="34"/>
    </row>
    <row r="544" spans="2:12">
      <c r="B544" s="34" t="s">
        <v>88</v>
      </c>
      <c r="C544" s="34" t="s">
        <v>626</v>
      </c>
      <c r="D544" s="56" t="s">
        <v>713</v>
      </c>
      <c r="E544" s="35">
        <v>165</v>
      </c>
      <c r="F544" s="35">
        <v>402</v>
      </c>
      <c r="G544" s="34">
        <f t="shared" si="32"/>
        <v>567</v>
      </c>
      <c r="H544" s="32">
        <f t="shared" si="35"/>
        <v>226.8</v>
      </c>
      <c r="I544" s="34"/>
      <c r="J544" s="34">
        <f t="shared" si="33"/>
        <v>9.6420181620560292E-4</v>
      </c>
      <c r="K544" s="34">
        <f t="shared" si="34"/>
        <v>12851.846008204482</v>
      </c>
      <c r="L544" s="34"/>
    </row>
    <row r="545" spans="2:12">
      <c r="B545" s="34" t="s">
        <v>88</v>
      </c>
      <c r="C545" s="34" t="s">
        <v>626</v>
      </c>
      <c r="D545" s="56" t="s">
        <v>714</v>
      </c>
      <c r="E545" s="35">
        <v>649</v>
      </c>
      <c r="F545" s="35">
        <v>164</v>
      </c>
      <c r="G545" s="34">
        <f t="shared" si="32"/>
        <v>813</v>
      </c>
      <c r="H545" s="32">
        <f t="shared" si="35"/>
        <v>325.20000000000005</v>
      </c>
      <c r="I545" s="34"/>
      <c r="J545" s="34">
        <f t="shared" si="33"/>
        <v>3.7925271437420382E-3</v>
      </c>
      <c r="K545" s="34">
        <f t="shared" si="34"/>
        <v>50550.594298937627</v>
      </c>
      <c r="L545" s="34"/>
    </row>
    <row r="546" spans="2:12">
      <c r="B546" s="34" t="s">
        <v>88</v>
      </c>
      <c r="C546" s="34" t="s">
        <v>626</v>
      </c>
      <c r="D546" s="56" t="s">
        <v>715</v>
      </c>
      <c r="E546" s="35">
        <v>481</v>
      </c>
      <c r="F546" s="35">
        <v>59</v>
      </c>
      <c r="G546" s="34">
        <f t="shared" si="32"/>
        <v>540</v>
      </c>
      <c r="H546" s="32">
        <f t="shared" si="35"/>
        <v>216</v>
      </c>
      <c r="I546" s="34"/>
      <c r="J546" s="34">
        <f t="shared" si="33"/>
        <v>2.8107943854236059E-3</v>
      </c>
      <c r="K546" s="34">
        <f t="shared" si="34"/>
        <v>37465.078363311244</v>
      </c>
      <c r="L546" s="34"/>
    </row>
    <row r="547" spans="2:12">
      <c r="B547" s="34" t="s">
        <v>88</v>
      </c>
      <c r="C547" s="34" t="s">
        <v>626</v>
      </c>
      <c r="D547" s="56" t="s">
        <v>716</v>
      </c>
      <c r="E547" s="35">
        <v>502</v>
      </c>
      <c r="F547" s="35">
        <v>59</v>
      </c>
      <c r="G547" s="34">
        <f t="shared" si="32"/>
        <v>561</v>
      </c>
      <c r="H547" s="32">
        <f t="shared" si="35"/>
        <v>224.4</v>
      </c>
      <c r="I547" s="34"/>
      <c r="J547" s="34">
        <f t="shared" si="33"/>
        <v>2.9335109802134099E-3</v>
      </c>
      <c r="K547" s="34">
        <f t="shared" si="34"/>
        <v>39100.767855264538</v>
      </c>
      <c r="L547" s="34"/>
    </row>
    <row r="548" spans="2:12">
      <c r="B548" s="34" t="s">
        <v>88</v>
      </c>
      <c r="C548" s="34" t="s">
        <v>626</v>
      </c>
      <c r="D548" s="56" t="s">
        <v>717</v>
      </c>
      <c r="E548" s="35">
        <v>897</v>
      </c>
      <c r="F548" s="35">
        <v>123</v>
      </c>
      <c r="G548" s="34">
        <f t="shared" si="32"/>
        <v>1020</v>
      </c>
      <c r="H548" s="32">
        <f t="shared" si="35"/>
        <v>408</v>
      </c>
      <c r="I548" s="34"/>
      <c r="J548" s="34">
        <f t="shared" si="33"/>
        <v>5.2417516917359136E-3</v>
      </c>
      <c r="K548" s="34">
        <f t="shared" si="34"/>
        <v>69867.30829914799</v>
      </c>
      <c r="L548" s="34"/>
    </row>
    <row r="549" spans="2:12">
      <c r="B549" s="34" t="s">
        <v>88</v>
      </c>
      <c r="C549" s="34" t="s">
        <v>626</v>
      </c>
      <c r="D549" s="56" t="s">
        <v>718</v>
      </c>
      <c r="E549" s="35">
        <v>764</v>
      </c>
      <c r="F549" s="35">
        <v>110</v>
      </c>
      <c r="G549" s="34">
        <f t="shared" si="32"/>
        <v>874</v>
      </c>
      <c r="H549" s="32">
        <f t="shared" si="35"/>
        <v>349.6</v>
      </c>
      <c r="I549" s="34"/>
      <c r="J549" s="34">
        <f t="shared" si="33"/>
        <v>4.4645465914004883E-3</v>
      </c>
      <c r="K549" s="34">
        <f t="shared" si="34"/>
        <v>59507.941516777108</v>
      </c>
      <c r="L549" s="34"/>
    </row>
    <row r="550" spans="2:12">
      <c r="B550" s="34" t="s">
        <v>88</v>
      </c>
      <c r="C550" s="34" t="s">
        <v>626</v>
      </c>
      <c r="D550" s="56" t="s">
        <v>719</v>
      </c>
      <c r="E550" s="35">
        <v>899</v>
      </c>
      <c r="F550" s="35">
        <v>181</v>
      </c>
      <c r="G550" s="34">
        <f t="shared" si="32"/>
        <v>1080</v>
      </c>
      <c r="H550" s="32">
        <f t="shared" si="35"/>
        <v>432</v>
      </c>
      <c r="I550" s="34"/>
      <c r="J550" s="34">
        <f t="shared" si="33"/>
        <v>5.2534389864777997E-3</v>
      </c>
      <c r="K550" s="34">
        <f t="shared" si="34"/>
        <v>70023.088250762594</v>
      </c>
      <c r="L550" s="34"/>
    </row>
    <row r="551" spans="2:12">
      <c r="B551" s="34" t="s">
        <v>88</v>
      </c>
      <c r="C551" s="34" t="s">
        <v>626</v>
      </c>
      <c r="D551" s="56" t="s">
        <v>720</v>
      </c>
      <c r="E551" s="35">
        <v>709</v>
      </c>
      <c r="F551" s="35">
        <v>141</v>
      </c>
      <c r="G551" s="34">
        <f t="shared" si="32"/>
        <v>850</v>
      </c>
      <c r="H551" s="32">
        <f t="shared" si="35"/>
        <v>340</v>
      </c>
      <c r="I551" s="34"/>
      <c r="J551" s="34">
        <f t="shared" si="33"/>
        <v>4.1431459859986213E-3</v>
      </c>
      <c r="K551" s="34">
        <f t="shared" si="34"/>
        <v>55223.992847375623</v>
      </c>
      <c r="L551" s="34"/>
    </row>
    <row r="552" spans="2:12">
      <c r="B552" s="34" t="s">
        <v>88</v>
      </c>
      <c r="C552" s="34" t="s">
        <v>626</v>
      </c>
      <c r="D552" s="56" t="s">
        <v>721</v>
      </c>
      <c r="E552" s="35">
        <v>503</v>
      </c>
      <c r="F552" s="35">
        <v>49</v>
      </c>
      <c r="G552" s="34">
        <f t="shared" si="32"/>
        <v>552</v>
      </c>
      <c r="H552" s="32">
        <f t="shared" si="35"/>
        <v>220.8</v>
      </c>
      <c r="I552" s="34"/>
      <c r="J552" s="34">
        <f t="shared" si="33"/>
        <v>2.9393546275843529E-3</v>
      </c>
      <c r="K552" s="34">
        <f t="shared" si="34"/>
        <v>39178.65783107184</v>
      </c>
      <c r="L552" s="34"/>
    </row>
    <row r="553" spans="2:12">
      <c r="B553" s="34" t="s">
        <v>88</v>
      </c>
      <c r="C553" s="34" t="s">
        <v>626</v>
      </c>
      <c r="D553" s="56" t="s">
        <v>722</v>
      </c>
      <c r="E553" s="35">
        <v>186</v>
      </c>
      <c r="F553" s="35">
        <v>0</v>
      </c>
      <c r="G553" s="34">
        <f t="shared" si="32"/>
        <v>186</v>
      </c>
      <c r="H553" s="32">
        <f t="shared" si="35"/>
        <v>74.400000000000006</v>
      </c>
      <c r="I553" s="34"/>
      <c r="J553" s="34">
        <f t="shared" si="33"/>
        <v>1.0869184109954068E-3</v>
      </c>
      <c r="K553" s="34">
        <f t="shared" si="34"/>
        <v>14487.535500157777</v>
      </c>
      <c r="L553" s="34"/>
    </row>
    <row r="554" spans="2:12">
      <c r="B554" s="34" t="s">
        <v>88</v>
      </c>
      <c r="C554" s="34" t="s">
        <v>626</v>
      </c>
      <c r="D554" s="56" t="s">
        <v>723</v>
      </c>
      <c r="E554" s="35">
        <v>354</v>
      </c>
      <c r="F554" s="35">
        <v>0</v>
      </c>
      <c r="G554" s="34">
        <f t="shared" si="32"/>
        <v>354</v>
      </c>
      <c r="H554" s="32">
        <f t="shared" si="35"/>
        <v>141.6</v>
      </c>
      <c r="I554" s="34"/>
      <c r="J554" s="34">
        <f t="shared" si="33"/>
        <v>2.0686511693138389E-3</v>
      </c>
      <c r="K554" s="34">
        <f t="shared" si="34"/>
        <v>27573.05143578416</v>
      </c>
      <c r="L554" s="34"/>
    </row>
    <row r="555" spans="2:12">
      <c r="B555" s="34" t="s">
        <v>88</v>
      </c>
      <c r="C555" s="34" t="s">
        <v>626</v>
      </c>
      <c r="D555" s="56" t="s">
        <v>724</v>
      </c>
      <c r="E555" s="35">
        <v>875</v>
      </c>
      <c r="F555" s="35">
        <v>163</v>
      </c>
      <c r="G555" s="34">
        <f t="shared" si="32"/>
        <v>1038</v>
      </c>
      <c r="H555" s="32">
        <f t="shared" si="35"/>
        <v>415.20000000000005</v>
      </c>
      <c r="I555" s="34"/>
      <c r="J555" s="34">
        <f t="shared" si="33"/>
        <v>5.1131914495751666E-3</v>
      </c>
      <c r="K555" s="34">
        <f t="shared" si="34"/>
        <v>68153.728831387401</v>
      </c>
      <c r="L555" s="34"/>
    </row>
    <row r="556" spans="2:12">
      <c r="B556" s="34" t="s">
        <v>88</v>
      </c>
      <c r="C556" s="34" t="s">
        <v>626</v>
      </c>
      <c r="D556" s="56" t="s">
        <v>725</v>
      </c>
      <c r="E556" s="35">
        <v>443</v>
      </c>
      <c r="F556" s="35">
        <v>83</v>
      </c>
      <c r="G556" s="34">
        <f t="shared" si="32"/>
        <v>526</v>
      </c>
      <c r="H556" s="32">
        <f t="shared" si="35"/>
        <v>210.4</v>
      </c>
      <c r="I556" s="34"/>
      <c r="J556" s="34">
        <f t="shared" si="33"/>
        <v>2.5887357853277703E-3</v>
      </c>
      <c r="K556" s="34">
        <f t="shared" si="34"/>
        <v>34505.259282633851</v>
      </c>
      <c r="L556" s="34"/>
    </row>
    <row r="557" spans="2:12">
      <c r="B557" s="34" t="s">
        <v>88</v>
      </c>
      <c r="C557" s="34" t="s">
        <v>626</v>
      </c>
      <c r="D557" s="56" t="s">
        <v>726</v>
      </c>
      <c r="E557" s="35">
        <v>172</v>
      </c>
      <c r="F557" s="35">
        <v>0</v>
      </c>
      <c r="G557" s="34">
        <f t="shared" si="32"/>
        <v>172</v>
      </c>
      <c r="H557" s="32">
        <f t="shared" si="35"/>
        <v>68.8</v>
      </c>
      <c r="I557" s="34"/>
      <c r="J557" s="34">
        <f t="shared" si="33"/>
        <v>1.0051073478022042E-3</v>
      </c>
      <c r="K557" s="34">
        <f t="shared" si="34"/>
        <v>13397.075838855581</v>
      </c>
      <c r="L557" s="34"/>
    </row>
    <row r="558" spans="2:12">
      <c r="B558" s="34" t="s">
        <v>88</v>
      </c>
      <c r="C558" s="34" t="s">
        <v>626</v>
      </c>
      <c r="D558" s="56" t="s">
        <v>727</v>
      </c>
      <c r="E558" s="35">
        <v>708</v>
      </c>
      <c r="F558" s="35">
        <v>190</v>
      </c>
      <c r="G558" s="34">
        <f t="shared" si="32"/>
        <v>898</v>
      </c>
      <c r="H558" s="32">
        <f t="shared" si="35"/>
        <v>359.20000000000005</v>
      </c>
      <c r="I558" s="34"/>
      <c r="J558" s="34">
        <f t="shared" si="33"/>
        <v>4.1373023386276778E-3</v>
      </c>
      <c r="K558" s="34">
        <f t="shared" si="34"/>
        <v>55146.102871568321</v>
      </c>
      <c r="L558" s="34"/>
    </row>
    <row r="559" spans="2:12">
      <c r="B559" s="34" t="s">
        <v>88</v>
      </c>
      <c r="C559" s="34" t="s">
        <v>626</v>
      </c>
      <c r="D559" s="56" t="s">
        <v>728</v>
      </c>
      <c r="E559" s="35">
        <v>819</v>
      </c>
      <c r="F559" s="35">
        <v>149</v>
      </c>
      <c r="G559" s="34">
        <f t="shared" si="32"/>
        <v>968</v>
      </c>
      <c r="H559" s="32">
        <f t="shared" si="35"/>
        <v>387.20000000000005</v>
      </c>
      <c r="I559" s="34"/>
      <c r="J559" s="34">
        <f t="shared" si="33"/>
        <v>4.7859471968023561E-3</v>
      </c>
      <c r="K559" s="34">
        <f t="shared" si="34"/>
        <v>63791.890186178607</v>
      </c>
      <c r="L559" s="34"/>
    </row>
    <row r="560" spans="2:12">
      <c r="B560" s="34" t="s">
        <v>88</v>
      </c>
      <c r="C560" s="34" t="s">
        <v>626</v>
      </c>
      <c r="D560" s="56" t="s">
        <v>729</v>
      </c>
      <c r="E560" s="35">
        <v>197</v>
      </c>
      <c r="F560" s="35">
        <v>0</v>
      </c>
      <c r="G560" s="34">
        <f t="shared" si="32"/>
        <v>197</v>
      </c>
      <c r="H560" s="32">
        <f t="shared" si="35"/>
        <v>78.800000000000011</v>
      </c>
      <c r="I560" s="34"/>
      <c r="J560" s="34">
        <f t="shared" si="33"/>
        <v>1.1511985320757803E-3</v>
      </c>
      <c r="K560" s="34">
        <f t="shared" si="34"/>
        <v>15344.325234038077</v>
      </c>
      <c r="L560" s="34"/>
    </row>
    <row r="561" spans="2:12">
      <c r="B561" s="34" t="s">
        <v>88</v>
      </c>
      <c r="C561" s="34" t="s">
        <v>626</v>
      </c>
      <c r="D561" s="56" t="s">
        <v>730</v>
      </c>
      <c r="E561" s="35">
        <v>653</v>
      </c>
      <c r="F561" s="35">
        <v>84</v>
      </c>
      <c r="G561" s="34">
        <f t="shared" si="32"/>
        <v>737</v>
      </c>
      <c r="H561" s="32">
        <f t="shared" si="35"/>
        <v>294.8</v>
      </c>
      <c r="I561" s="34"/>
      <c r="J561" s="34">
        <f t="shared" si="33"/>
        <v>3.8159017332258104E-3</v>
      </c>
      <c r="K561" s="34">
        <f t="shared" si="34"/>
        <v>50862.154202166828</v>
      </c>
      <c r="L561" s="34"/>
    </row>
    <row r="562" spans="2:12">
      <c r="B562" s="34" t="s">
        <v>88</v>
      </c>
      <c r="C562" s="34" t="s">
        <v>626</v>
      </c>
      <c r="D562" s="56" t="s">
        <v>731</v>
      </c>
      <c r="E562" s="35">
        <v>259</v>
      </c>
      <c r="F562" s="35">
        <v>45</v>
      </c>
      <c r="G562" s="34">
        <f t="shared" si="32"/>
        <v>304</v>
      </c>
      <c r="H562" s="32">
        <f t="shared" si="35"/>
        <v>121.60000000000001</v>
      </c>
      <c r="I562" s="34"/>
      <c r="J562" s="34">
        <f t="shared" si="33"/>
        <v>1.5135046690742493E-3</v>
      </c>
      <c r="K562" s="34">
        <f t="shared" si="34"/>
        <v>20173.503734090667</v>
      </c>
      <c r="L562" s="34"/>
    </row>
    <row r="563" spans="2:12">
      <c r="B563" s="34" t="s">
        <v>88</v>
      </c>
      <c r="C563" s="34" t="s">
        <v>626</v>
      </c>
      <c r="D563" s="56" t="s">
        <v>732</v>
      </c>
      <c r="E563" s="35">
        <v>323</v>
      </c>
      <c r="F563" s="35">
        <v>82</v>
      </c>
      <c r="G563" s="34">
        <f t="shared" si="32"/>
        <v>405</v>
      </c>
      <c r="H563" s="32">
        <f t="shared" si="35"/>
        <v>162</v>
      </c>
      <c r="I563" s="34"/>
      <c r="J563" s="34">
        <f t="shared" si="33"/>
        <v>1.8874981008146045E-3</v>
      </c>
      <c r="K563" s="34">
        <f t="shared" si="34"/>
        <v>25158.462185757864</v>
      </c>
      <c r="L563" s="34"/>
    </row>
    <row r="564" spans="2:12">
      <c r="B564" s="34" t="s">
        <v>88</v>
      </c>
      <c r="C564" s="34" t="s">
        <v>626</v>
      </c>
      <c r="D564" s="56" t="s">
        <v>733</v>
      </c>
      <c r="E564" s="35">
        <v>1001</v>
      </c>
      <c r="F564" s="35">
        <v>133</v>
      </c>
      <c r="G564" s="34">
        <f t="shared" si="32"/>
        <v>1134</v>
      </c>
      <c r="H564" s="32">
        <f t="shared" si="35"/>
        <v>453.6</v>
      </c>
      <c r="I564" s="34"/>
      <c r="J564" s="34">
        <f t="shared" si="33"/>
        <v>5.849491018313991E-3</v>
      </c>
      <c r="K564" s="34">
        <f t="shared" si="34"/>
        <v>77967.865783107191</v>
      </c>
      <c r="L564" s="34"/>
    </row>
    <row r="565" spans="2:12">
      <c r="B565" s="34" t="s">
        <v>88</v>
      </c>
      <c r="C565" s="34" t="s">
        <v>626</v>
      </c>
      <c r="D565" s="56" t="s">
        <v>734</v>
      </c>
      <c r="E565" s="35">
        <v>1353</v>
      </c>
      <c r="F565" s="35">
        <v>218</v>
      </c>
      <c r="G565" s="34">
        <f t="shared" si="32"/>
        <v>1571</v>
      </c>
      <c r="H565" s="32">
        <f t="shared" si="35"/>
        <v>628.40000000000009</v>
      </c>
      <c r="I565" s="34"/>
      <c r="J565" s="34">
        <f t="shared" si="33"/>
        <v>7.9064548928859443E-3</v>
      </c>
      <c r="K565" s="34">
        <f t="shared" si="34"/>
        <v>105385.13726727675</v>
      </c>
      <c r="L565" s="34"/>
    </row>
    <row r="566" spans="2:12">
      <c r="B566" s="34" t="s">
        <v>88</v>
      </c>
      <c r="C566" s="34" t="s">
        <v>626</v>
      </c>
      <c r="D566" s="56" t="s">
        <v>735</v>
      </c>
      <c r="E566" s="35">
        <v>188</v>
      </c>
      <c r="F566" s="35">
        <v>12</v>
      </c>
      <c r="G566" s="34">
        <f t="shared" si="32"/>
        <v>200</v>
      </c>
      <c r="H566" s="32">
        <f t="shared" si="35"/>
        <v>80</v>
      </c>
      <c r="I566" s="34"/>
      <c r="J566" s="34">
        <f t="shared" si="33"/>
        <v>1.0986057057372929E-3</v>
      </c>
      <c r="K566" s="34">
        <f t="shared" si="34"/>
        <v>14643.315451772378</v>
      </c>
      <c r="L566" s="34"/>
    </row>
    <row r="567" spans="2:12">
      <c r="B567" s="34" t="s">
        <v>88</v>
      </c>
      <c r="C567" s="34" t="s">
        <v>626</v>
      </c>
      <c r="D567" s="56" t="s">
        <v>736</v>
      </c>
      <c r="E567" s="35">
        <v>557</v>
      </c>
      <c r="F567" s="35">
        <v>190</v>
      </c>
      <c r="G567" s="34">
        <f t="shared" si="32"/>
        <v>747</v>
      </c>
      <c r="H567" s="32">
        <f t="shared" si="35"/>
        <v>298.8</v>
      </c>
      <c r="I567" s="34"/>
      <c r="J567" s="34">
        <f t="shared" si="33"/>
        <v>3.2549115856152777E-3</v>
      </c>
      <c r="K567" s="34">
        <f t="shared" si="34"/>
        <v>43384.716524666037</v>
      </c>
      <c r="L567" s="34"/>
    </row>
    <row r="568" spans="2:12">
      <c r="B568" s="34" t="s">
        <v>88</v>
      </c>
      <c r="C568" s="34" t="s">
        <v>626</v>
      </c>
      <c r="D568" s="56" t="s">
        <v>737</v>
      </c>
      <c r="E568" s="35">
        <v>526</v>
      </c>
      <c r="F568" s="35">
        <v>138</v>
      </c>
      <c r="G568" s="34">
        <f t="shared" si="32"/>
        <v>664</v>
      </c>
      <c r="H568" s="32">
        <f t="shared" si="35"/>
        <v>265.60000000000002</v>
      </c>
      <c r="I568" s="34"/>
      <c r="J568" s="34">
        <f t="shared" si="33"/>
        <v>3.0737585171160433E-3</v>
      </c>
      <c r="K568" s="34">
        <f t="shared" si="34"/>
        <v>40970.127274639744</v>
      </c>
      <c r="L568" s="34"/>
    </row>
    <row r="569" spans="2:12">
      <c r="B569" s="34" t="s">
        <v>88</v>
      </c>
      <c r="C569" s="34" t="s">
        <v>626</v>
      </c>
      <c r="D569" s="56" t="s">
        <v>738</v>
      </c>
      <c r="E569" s="35">
        <v>183</v>
      </c>
      <c r="F569" s="35">
        <v>0</v>
      </c>
      <c r="G569" s="34">
        <f t="shared" si="32"/>
        <v>183</v>
      </c>
      <c r="H569" s="32">
        <f t="shared" si="35"/>
        <v>73.2</v>
      </c>
      <c r="I569" s="34"/>
      <c r="J569" s="34">
        <f t="shared" si="33"/>
        <v>1.0693874688825777E-3</v>
      </c>
      <c r="K569" s="34">
        <f t="shared" si="34"/>
        <v>14253.865572735878</v>
      </c>
      <c r="L569" s="34"/>
    </row>
    <row r="570" spans="2:12">
      <c r="B570" s="34" t="s">
        <v>88</v>
      </c>
      <c r="C570" s="34" t="s">
        <v>626</v>
      </c>
      <c r="D570" s="56" t="s">
        <v>739</v>
      </c>
      <c r="E570" s="35">
        <v>338</v>
      </c>
      <c r="F570" s="35">
        <v>45</v>
      </c>
      <c r="G570" s="34">
        <f t="shared" si="32"/>
        <v>383</v>
      </c>
      <c r="H570" s="32">
        <f t="shared" si="35"/>
        <v>153.20000000000002</v>
      </c>
      <c r="I570" s="34"/>
      <c r="J570" s="34">
        <f t="shared" si="33"/>
        <v>1.9751528113787502E-3</v>
      </c>
      <c r="K570" s="34">
        <f t="shared" si="34"/>
        <v>26326.811822867363</v>
      </c>
      <c r="L570" s="34"/>
    </row>
    <row r="571" spans="2:12">
      <c r="B571" s="34" t="s">
        <v>88</v>
      </c>
      <c r="C571" s="34" t="s">
        <v>626</v>
      </c>
      <c r="D571" s="56" t="s">
        <v>740</v>
      </c>
      <c r="E571" s="35">
        <v>300</v>
      </c>
      <c r="F571" s="35">
        <v>36</v>
      </c>
      <c r="G571" s="34">
        <f t="shared" si="32"/>
        <v>336</v>
      </c>
      <c r="H571" s="32">
        <f t="shared" si="35"/>
        <v>134.4</v>
      </c>
      <c r="I571" s="34"/>
      <c r="J571" s="34">
        <f t="shared" si="33"/>
        <v>1.7530942112829143E-3</v>
      </c>
      <c r="K571" s="34">
        <f t="shared" si="34"/>
        <v>23366.992742189967</v>
      </c>
      <c r="L571" s="34"/>
    </row>
    <row r="572" spans="2:12">
      <c r="B572" s="34" t="s">
        <v>88</v>
      </c>
      <c r="C572" s="34" t="s">
        <v>626</v>
      </c>
      <c r="D572" s="56" t="s">
        <v>741</v>
      </c>
      <c r="E572" s="35">
        <v>636</v>
      </c>
      <c r="F572" s="35">
        <v>80</v>
      </c>
      <c r="G572" s="34">
        <f t="shared" si="32"/>
        <v>716</v>
      </c>
      <c r="H572" s="32">
        <f t="shared" si="35"/>
        <v>286.40000000000003</v>
      </c>
      <c r="I572" s="34"/>
      <c r="J572" s="34">
        <f t="shared" si="33"/>
        <v>3.7165597279197782E-3</v>
      </c>
      <c r="K572" s="34">
        <f t="shared" si="34"/>
        <v>49538.024613442722</v>
      </c>
      <c r="L572" s="34"/>
    </row>
    <row r="573" spans="2:12">
      <c r="B573" s="34" t="s">
        <v>88</v>
      </c>
      <c r="C573" s="34" t="s">
        <v>626</v>
      </c>
      <c r="D573" s="56" t="s">
        <v>742</v>
      </c>
      <c r="E573" s="35">
        <v>801</v>
      </c>
      <c r="F573" s="35">
        <v>145</v>
      </c>
      <c r="G573" s="34">
        <f t="shared" si="32"/>
        <v>946</v>
      </c>
      <c r="H573" s="32">
        <f t="shared" si="35"/>
        <v>378.40000000000003</v>
      </c>
      <c r="I573" s="34"/>
      <c r="J573" s="34">
        <f t="shared" si="33"/>
        <v>4.6807615441253813E-3</v>
      </c>
      <c r="K573" s="34">
        <f t="shared" si="34"/>
        <v>62389.870621647206</v>
      </c>
      <c r="L573" s="34"/>
    </row>
    <row r="574" spans="2:12">
      <c r="B574" s="34" t="s">
        <v>88</v>
      </c>
      <c r="C574" s="34" t="s">
        <v>626</v>
      </c>
      <c r="D574" s="56" t="s">
        <v>743</v>
      </c>
      <c r="E574" s="35">
        <v>465</v>
      </c>
      <c r="F574" s="35">
        <v>0</v>
      </c>
      <c r="G574" s="34">
        <f t="shared" si="32"/>
        <v>465</v>
      </c>
      <c r="H574" s="32">
        <f t="shared" si="35"/>
        <v>186</v>
      </c>
      <c r="I574" s="34"/>
      <c r="J574" s="34">
        <f t="shared" si="33"/>
        <v>2.7172960274885172E-3</v>
      </c>
      <c r="K574" s="34">
        <f t="shared" si="34"/>
        <v>36218.838750394447</v>
      </c>
      <c r="L574" s="34"/>
    </row>
    <row r="575" spans="2:12">
      <c r="B575" s="34" t="s">
        <v>88</v>
      </c>
      <c r="C575" s="34" t="s">
        <v>626</v>
      </c>
      <c r="D575" s="56" t="s">
        <v>744</v>
      </c>
      <c r="E575" s="35">
        <v>49</v>
      </c>
      <c r="F575" s="35">
        <v>59</v>
      </c>
      <c r="G575" s="34">
        <f t="shared" si="32"/>
        <v>108</v>
      </c>
      <c r="H575" s="32">
        <f t="shared" si="35"/>
        <v>43.2</v>
      </c>
      <c r="I575" s="34"/>
      <c r="J575" s="34">
        <f t="shared" si="33"/>
        <v>2.8633872117620932E-4</v>
      </c>
      <c r="K575" s="34">
        <f t="shared" si="34"/>
        <v>3816.6088145576941</v>
      </c>
      <c r="L575" s="34"/>
    </row>
    <row r="576" spans="2:12">
      <c r="B576" s="34" t="s">
        <v>88</v>
      </c>
      <c r="C576" s="34" t="s">
        <v>626</v>
      </c>
      <c r="D576" s="56" t="s">
        <v>745</v>
      </c>
      <c r="E576" s="35">
        <v>659</v>
      </c>
      <c r="F576" s="35">
        <v>0</v>
      </c>
      <c r="G576" s="34">
        <f t="shared" si="32"/>
        <v>659</v>
      </c>
      <c r="H576" s="32">
        <f t="shared" si="35"/>
        <v>263.60000000000002</v>
      </c>
      <c r="I576" s="34"/>
      <c r="J576" s="34">
        <f t="shared" si="33"/>
        <v>3.8509636174514686E-3</v>
      </c>
      <c r="K576" s="34">
        <f t="shared" si="34"/>
        <v>51329.494057010626</v>
      </c>
      <c r="L576" s="34"/>
    </row>
    <row r="577" spans="2:12">
      <c r="B577" s="34" t="s">
        <v>88</v>
      </c>
      <c r="C577" s="34" t="s">
        <v>626</v>
      </c>
      <c r="D577" s="56" t="s">
        <v>746</v>
      </c>
      <c r="E577" s="35">
        <v>1210</v>
      </c>
      <c r="F577" s="35">
        <v>193</v>
      </c>
      <c r="G577" s="34">
        <f t="shared" si="32"/>
        <v>1403</v>
      </c>
      <c r="H577" s="32">
        <f t="shared" si="35"/>
        <v>561.20000000000005</v>
      </c>
      <c r="I577" s="34"/>
      <c r="J577" s="34">
        <f t="shared" si="33"/>
        <v>7.0708133188410877E-3</v>
      </c>
      <c r="K577" s="34">
        <f t="shared" si="34"/>
        <v>94246.870726832858</v>
      </c>
      <c r="L577" s="34"/>
    </row>
    <row r="578" spans="2:12">
      <c r="B578" s="34" t="s">
        <v>88</v>
      </c>
      <c r="C578" s="34" t="s">
        <v>626</v>
      </c>
      <c r="D578" s="56" t="s">
        <v>747</v>
      </c>
      <c r="E578" s="35">
        <v>57</v>
      </c>
      <c r="F578" s="35">
        <v>187</v>
      </c>
      <c r="G578" s="34">
        <f t="shared" si="32"/>
        <v>244</v>
      </c>
      <c r="H578" s="32">
        <f t="shared" si="35"/>
        <v>97.600000000000009</v>
      </c>
      <c r="I578" s="34"/>
      <c r="J578" s="34">
        <f t="shared" si="33"/>
        <v>3.3308790014375373E-4</v>
      </c>
      <c r="K578" s="34">
        <f t="shared" si="34"/>
        <v>4439.7286210160937</v>
      </c>
      <c r="L578" s="34"/>
    </row>
    <row r="579" spans="2:12">
      <c r="B579" s="34" t="s">
        <v>88</v>
      </c>
      <c r="C579" s="34" t="s">
        <v>626</v>
      </c>
      <c r="D579" s="56" t="s">
        <v>748</v>
      </c>
      <c r="E579" s="35">
        <v>597</v>
      </c>
      <c r="F579" s="35">
        <v>86</v>
      </c>
      <c r="G579" s="34">
        <f t="shared" si="32"/>
        <v>683</v>
      </c>
      <c r="H579" s="32">
        <f t="shared" si="35"/>
        <v>273.2</v>
      </c>
      <c r="I579" s="34"/>
      <c r="J579" s="34">
        <f t="shared" si="33"/>
        <v>3.4886574804529995E-3</v>
      </c>
      <c r="K579" s="34">
        <f t="shared" si="34"/>
        <v>46500.315556958027</v>
      </c>
      <c r="L579" s="34"/>
    </row>
    <row r="580" spans="2:12">
      <c r="B580" s="34" t="s">
        <v>88</v>
      </c>
      <c r="C580" s="34" t="s">
        <v>626</v>
      </c>
      <c r="D580" s="56" t="s">
        <v>749</v>
      </c>
      <c r="E580" s="35">
        <v>320</v>
      </c>
      <c r="F580" s="35">
        <v>63</v>
      </c>
      <c r="G580" s="34">
        <f t="shared" ref="G580:G643" si="36">E580+F580</f>
        <v>383</v>
      </c>
      <c r="H580" s="32">
        <f t="shared" si="35"/>
        <v>153.20000000000002</v>
      </c>
      <c r="I580" s="34"/>
      <c r="J580" s="34">
        <f t="shared" ref="J580:J643" si="37">E580/$E$736</f>
        <v>1.8699671587017754E-3</v>
      </c>
      <c r="K580" s="34">
        <f t="shared" ref="K580:K643" si="38">J580*$K$736</f>
        <v>24924.792258335965</v>
      </c>
      <c r="L580" s="34"/>
    </row>
    <row r="581" spans="2:12">
      <c r="B581" s="34" t="s">
        <v>88</v>
      </c>
      <c r="C581" s="34" t="s">
        <v>626</v>
      </c>
      <c r="D581" s="56" t="s">
        <v>750</v>
      </c>
      <c r="E581" s="35">
        <v>881</v>
      </c>
      <c r="F581" s="35">
        <v>269</v>
      </c>
      <c r="G581" s="34">
        <f t="shared" si="36"/>
        <v>1150</v>
      </c>
      <c r="H581" s="32">
        <f t="shared" ref="H581:H644" si="39">G581*0.4</f>
        <v>460</v>
      </c>
      <c r="I581" s="34"/>
      <c r="J581" s="34">
        <f t="shared" si="37"/>
        <v>5.1482533338008249E-3</v>
      </c>
      <c r="K581" s="34">
        <f t="shared" si="38"/>
        <v>68621.0686862312</v>
      </c>
      <c r="L581" s="34"/>
    </row>
    <row r="582" spans="2:12">
      <c r="B582" s="34" t="s">
        <v>88</v>
      </c>
      <c r="C582" s="34" t="s">
        <v>626</v>
      </c>
      <c r="D582" s="56" t="s">
        <v>751</v>
      </c>
      <c r="E582" s="35">
        <v>200</v>
      </c>
      <c r="F582" s="35">
        <v>42</v>
      </c>
      <c r="G582" s="34">
        <f t="shared" si="36"/>
        <v>242</v>
      </c>
      <c r="H582" s="32">
        <f t="shared" si="39"/>
        <v>96.800000000000011</v>
      </c>
      <c r="I582" s="34"/>
      <c r="J582" s="34">
        <f t="shared" si="37"/>
        <v>1.1687294741886095E-3</v>
      </c>
      <c r="K582" s="34">
        <f t="shared" si="38"/>
        <v>15577.995161459976</v>
      </c>
      <c r="L582" s="34"/>
    </row>
    <row r="583" spans="2:12">
      <c r="B583" s="34" t="s">
        <v>88</v>
      </c>
      <c r="C583" s="34" t="s">
        <v>626</v>
      </c>
      <c r="D583" s="56" t="s">
        <v>752</v>
      </c>
      <c r="E583" s="35">
        <v>99</v>
      </c>
      <c r="F583" s="35">
        <v>644</v>
      </c>
      <c r="G583" s="34">
        <f t="shared" si="36"/>
        <v>743</v>
      </c>
      <c r="H583" s="32">
        <f t="shared" si="39"/>
        <v>297.2</v>
      </c>
      <c r="I583" s="34"/>
      <c r="J583" s="34">
        <f t="shared" si="37"/>
        <v>5.7852108972336169E-4</v>
      </c>
      <c r="K583" s="34">
        <f t="shared" si="38"/>
        <v>7711.1076049226876</v>
      </c>
      <c r="L583" s="34"/>
    </row>
    <row r="584" spans="2:12">
      <c r="B584" s="34" t="s">
        <v>88</v>
      </c>
      <c r="C584" s="34" t="s">
        <v>626</v>
      </c>
      <c r="D584" s="56" t="s">
        <v>753</v>
      </c>
      <c r="E584" s="35">
        <v>514</v>
      </c>
      <c r="F584" s="35">
        <v>0</v>
      </c>
      <c r="G584" s="34">
        <f t="shared" si="36"/>
        <v>514</v>
      </c>
      <c r="H584" s="32">
        <f t="shared" si="39"/>
        <v>205.60000000000002</v>
      </c>
      <c r="I584" s="34"/>
      <c r="J584" s="34">
        <f t="shared" si="37"/>
        <v>3.0036347486647264E-3</v>
      </c>
      <c r="K584" s="34">
        <f t="shared" si="38"/>
        <v>40035.447564952141</v>
      </c>
      <c r="L584" s="34"/>
    </row>
    <row r="585" spans="2:12">
      <c r="B585" s="34" t="s">
        <v>88</v>
      </c>
      <c r="C585" s="34" t="s">
        <v>626</v>
      </c>
      <c r="D585" s="56" t="s">
        <v>754</v>
      </c>
      <c r="E585" s="35">
        <v>363</v>
      </c>
      <c r="F585" s="35">
        <v>0</v>
      </c>
      <c r="G585" s="34">
        <f t="shared" si="36"/>
        <v>363</v>
      </c>
      <c r="H585" s="32">
        <f t="shared" si="39"/>
        <v>145.20000000000002</v>
      </c>
      <c r="I585" s="34"/>
      <c r="J585" s="34">
        <f t="shared" si="37"/>
        <v>2.1212439956523263E-3</v>
      </c>
      <c r="K585" s="34">
        <f t="shared" si="38"/>
        <v>28274.061218049857</v>
      </c>
      <c r="L585" s="34"/>
    </row>
    <row r="586" spans="2:12">
      <c r="B586" s="34" t="s">
        <v>88</v>
      </c>
      <c r="C586" s="34" t="s">
        <v>626</v>
      </c>
      <c r="D586" s="56" t="s">
        <v>755</v>
      </c>
      <c r="E586" s="35">
        <v>379</v>
      </c>
      <c r="F586" s="35">
        <v>688</v>
      </c>
      <c r="G586" s="34">
        <f t="shared" si="36"/>
        <v>1067</v>
      </c>
      <c r="H586" s="32">
        <f t="shared" si="39"/>
        <v>426.8</v>
      </c>
      <c r="I586" s="34"/>
      <c r="J586" s="34">
        <f t="shared" si="37"/>
        <v>2.214742353587415E-3</v>
      </c>
      <c r="K586" s="34">
        <f t="shared" si="38"/>
        <v>29520.300830966655</v>
      </c>
      <c r="L586" s="34"/>
    </row>
    <row r="587" spans="2:12">
      <c r="B587" s="34" t="s">
        <v>88</v>
      </c>
      <c r="C587" s="34" t="s">
        <v>626</v>
      </c>
      <c r="D587" s="56" t="s">
        <v>756</v>
      </c>
      <c r="E587" s="35">
        <v>294</v>
      </c>
      <c r="F587" s="35">
        <v>507</v>
      </c>
      <c r="G587" s="34">
        <f t="shared" si="36"/>
        <v>801</v>
      </c>
      <c r="H587" s="32">
        <f t="shared" si="39"/>
        <v>320.40000000000003</v>
      </c>
      <c r="I587" s="34"/>
      <c r="J587" s="34">
        <f t="shared" si="37"/>
        <v>1.718032327057256E-3</v>
      </c>
      <c r="K587" s="34">
        <f t="shared" si="38"/>
        <v>22899.652887346165</v>
      </c>
      <c r="L587" s="34"/>
    </row>
    <row r="588" spans="2:12">
      <c r="B588" s="34" t="s">
        <v>88</v>
      </c>
      <c r="C588" s="34" t="s">
        <v>626</v>
      </c>
      <c r="D588" s="56" t="s">
        <v>757</v>
      </c>
      <c r="E588" s="35">
        <v>321</v>
      </c>
      <c r="F588" s="35">
        <v>494</v>
      </c>
      <c r="G588" s="34">
        <f t="shared" si="36"/>
        <v>815</v>
      </c>
      <c r="H588" s="32">
        <f t="shared" si="39"/>
        <v>326</v>
      </c>
      <c r="I588" s="34"/>
      <c r="J588" s="34">
        <f t="shared" si="37"/>
        <v>1.8758108060727184E-3</v>
      </c>
      <c r="K588" s="34">
        <f t="shared" si="38"/>
        <v>25002.682234143263</v>
      </c>
      <c r="L588" s="34"/>
    </row>
    <row r="589" spans="2:12">
      <c r="B589" s="34" t="s">
        <v>88</v>
      </c>
      <c r="C589" s="34" t="s">
        <v>626</v>
      </c>
      <c r="D589" s="56" t="s">
        <v>758</v>
      </c>
      <c r="E589" s="35">
        <v>342</v>
      </c>
      <c r="F589" s="35">
        <v>356</v>
      </c>
      <c r="G589" s="34">
        <f t="shared" si="36"/>
        <v>698</v>
      </c>
      <c r="H589" s="32">
        <f t="shared" si="39"/>
        <v>279.2</v>
      </c>
      <c r="I589" s="34"/>
      <c r="J589" s="34">
        <f t="shared" si="37"/>
        <v>1.9985274008625224E-3</v>
      </c>
      <c r="K589" s="34">
        <f t="shared" si="38"/>
        <v>26638.37172609656</v>
      </c>
      <c r="L589" s="34"/>
    </row>
    <row r="590" spans="2:12">
      <c r="B590" s="34" t="s">
        <v>88</v>
      </c>
      <c r="C590" s="34" t="s">
        <v>626</v>
      </c>
      <c r="D590" s="56" t="s">
        <v>759</v>
      </c>
      <c r="E590" s="35">
        <v>335</v>
      </c>
      <c r="F590" s="35">
        <v>0</v>
      </c>
      <c r="G590" s="34">
        <f t="shared" si="36"/>
        <v>335</v>
      </c>
      <c r="H590" s="32">
        <f t="shared" si="39"/>
        <v>134</v>
      </c>
      <c r="I590" s="34"/>
      <c r="J590" s="34">
        <f t="shared" si="37"/>
        <v>1.9576218692659211E-3</v>
      </c>
      <c r="K590" s="34">
        <f t="shared" si="38"/>
        <v>26093.14189544546</v>
      </c>
      <c r="L590" s="34"/>
    </row>
    <row r="591" spans="2:12">
      <c r="B591" s="34" t="s">
        <v>88</v>
      </c>
      <c r="C591" s="34" t="s">
        <v>626</v>
      </c>
      <c r="D591" s="56" t="s">
        <v>760</v>
      </c>
      <c r="E591" s="35">
        <v>1197</v>
      </c>
      <c r="F591" s="35">
        <v>260</v>
      </c>
      <c r="G591" s="34">
        <f t="shared" si="36"/>
        <v>1457</v>
      </c>
      <c r="H591" s="32">
        <f t="shared" si="39"/>
        <v>582.80000000000007</v>
      </c>
      <c r="I591" s="34"/>
      <c r="J591" s="34">
        <f t="shared" si="37"/>
        <v>6.9948459030188285E-3</v>
      </c>
      <c r="K591" s="34">
        <f t="shared" si="38"/>
        <v>93234.301041337967</v>
      </c>
      <c r="L591" s="34"/>
    </row>
    <row r="592" spans="2:12">
      <c r="B592" s="34" t="s">
        <v>88</v>
      </c>
      <c r="C592" s="34" t="s">
        <v>626</v>
      </c>
      <c r="D592" s="56" t="s">
        <v>761</v>
      </c>
      <c r="E592" s="35">
        <v>248</v>
      </c>
      <c r="F592" s="35">
        <v>51</v>
      </c>
      <c r="G592" s="34">
        <f t="shared" si="36"/>
        <v>299</v>
      </c>
      <c r="H592" s="32">
        <f t="shared" si="39"/>
        <v>119.60000000000001</v>
      </c>
      <c r="I592" s="34"/>
      <c r="J592" s="34">
        <f t="shared" si="37"/>
        <v>1.4492245479938758E-3</v>
      </c>
      <c r="K592" s="34">
        <f t="shared" si="38"/>
        <v>19316.71400021037</v>
      </c>
      <c r="L592" s="34"/>
    </row>
    <row r="593" spans="2:12">
      <c r="B593" s="34" t="s">
        <v>88</v>
      </c>
      <c r="C593" s="34" t="s">
        <v>626</v>
      </c>
      <c r="D593" s="56" t="s">
        <v>762</v>
      </c>
      <c r="E593" s="35">
        <v>806</v>
      </c>
      <c r="F593" s="35">
        <v>165</v>
      </c>
      <c r="G593" s="34">
        <f t="shared" si="36"/>
        <v>971</v>
      </c>
      <c r="H593" s="32">
        <f t="shared" si="39"/>
        <v>388.40000000000003</v>
      </c>
      <c r="I593" s="34"/>
      <c r="J593" s="34">
        <f t="shared" si="37"/>
        <v>4.7099797809800961E-3</v>
      </c>
      <c r="K593" s="34">
        <f t="shared" si="38"/>
        <v>62779.320500683702</v>
      </c>
      <c r="L593" s="34"/>
    </row>
    <row r="594" spans="2:12">
      <c r="B594" s="36" t="s">
        <v>88</v>
      </c>
      <c r="C594" s="36" t="s">
        <v>763</v>
      </c>
      <c r="D594" s="57" t="s">
        <v>764</v>
      </c>
      <c r="E594" s="37">
        <v>268</v>
      </c>
      <c r="F594" s="37">
        <v>57</v>
      </c>
      <c r="G594" s="36">
        <f t="shared" si="36"/>
        <v>325</v>
      </c>
      <c r="H594" s="32">
        <f t="shared" si="39"/>
        <v>130</v>
      </c>
      <c r="I594" s="36">
        <f>H594</f>
        <v>130</v>
      </c>
      <c r="J594" s="36">
        <f t="shared" si="37"/>
        <v>1.5660974954127369E-3</v>
      </c>
      <c r="K594" s="36">
        <f t="shared" si="38"/>
        <v>20874.513516356372</v>
      </c>
      <c r="L594" s="36">
        <f>K594</f>
        <v>20874.513516356372</v>
      </c>
    </row>
    <row r="595" spans="2:12">
      <c r="B595" s="46" t="s">
        <v>88</v>
      </c>
      <c r="C595" s="46" t="s">
        <v>765</v>
      </c>
      <c r="D595" s="62" t="s">
        <v>766</v>
      </c>
      <c r="E595" s="47">
        <v>287</v>
      </c>
      <c r="F595" s="47">
        <v>22</v>
      </c>
      <c r="G595" s="46">
        <f t="shared" si="36"/>
        <v>309</v>
      </c>
      <c r="H595" s="32">
        <f t="shared" si="39"/>
        <v>123.60000000000001</v>
      </c>
      <c r="I595" s="46">
        <f>SUM(H595:H596)</f>
        <v>203.20000000000002</v>
      </c>
      <c r="J595" s="46">
        <f t="shared" si="37"/>
        <v>1.6771267954606547E-3</v>
      </c>
      <c r="K595" s="46">
        <f t="shared" si="38"/>
        <v>22354.423056695068</v>
      </c>
      <c r="L595" s="46">
        <f>SUM(K595:K596)</f>
        <v>37854.528242347747</v>
      </c>
    </row>
    <row r="596" spans="2:12">
      <c r="B596" s="46" t="s">
        <v>88</v>
      </c>
      <c r="C596" s="46" t="s">
        <v>765</v>
      </c>
      <c r="D596" s="62" t="s">
        <v>767</v>
      </c>
      <c r="E596" s="47">
        <v>199</v>
      </c>
      <c r="F596" s="47">
        <v>0</v>
      </c>
      <c r="G596" s="46">
        <f t="shared" si="36"/>
        <v>199</v>
      </c>
      <c r="H596" s="32">
        <f t="shared" si="39"/>
        <v>79.600000000000009</v>
      </c>
      <c r="I596" s="46"/>
      <c r="J596" s="46">
        <f t="shared" si="37"/>
        <v>1.1628858268176664E-3</v>
      </c>
      <c r="K596" s="46">
        <f t="shared" si="38"/>
        <v>15500.105185652676</v>
      </c>
      <c r="L596" s="46"/>
    </row>
    <row r="597" spans="2:12">
      <c r="B597" s="48" t="s">
        <v>88</v>
      </c>
      <c r="C597" s="48" t="s">
        <v>768</v>
      </c>
      <c r="D597" s="63" t="s">
        <v>769</v>
      </c>
      <c r="E597" s="49">
        <v>71</v>
      </c>
      <c r="F597" s="49">
        <v>0</v>
      </c>
      <c r="G597" s="48">
        <f t="shared" si="36"/>
        <v>71</v>
      </c>
      <c r="H597" s="32">
        <f t="shared" si="39"/>
        <v>28.400000000000002</v>
      </c>
      <c r="I597" s="48">
        <f>SUM(H597:H598)</f>
        <v>49.2</v>
      </c>
      <c r="J597" s="48">
        <f t="shared" si="37"/>
        <v>4.148989633369564E-4</v>
      </c>
      <c r="K597" s="48">
        <f t="shared" si="38"/>
        <v>5530.1882823182923</v>
      </c>
      <c r="L597" s="48">
        <f>SUM(K597:K598)</f>
        <v>9580.4670242978864</v>
      </c>
    </row>
    <row r="598" spans="2:12">
      <c r="B598" s="48" t="s">
        <v>88</v>
      </c>
      <c r="C598" s="48" t="s">
        <v>768</v>
      </c>
      <c r="D598" s="63" t="s">
        <v>770</v>
      </c>
      <c r="E598" s="49">
        <v>52</v>
      </c>
      <c r="F598" s="49">
        <v>0</v>
      </c>
      <c r="G598" s="48">
        <f t="shared" si="36"/>
        <v>52</v>
      </c>
      <c r="H598" s="32">
        <f t="shared" si="39"/>
        <v>20.8</v>
      </c>
      <c r="I598" s="48"/>
      <c r="J598" s="48">
        <f t="shared" si="37"/>
        <v>3.0386966328903851E-4</v>
      </c>
      <c r="K598" s="48">
        <f t="shared" si="38"/>
        <v>4050.2787419795941</v>
      </c>
      <c r="L598" s="48"/>
    </row>
    <row r="599" spans="2:12">
      <c r="B599" s="42" t="s">
        <v>88</v>
      </c>
      <c r="C599" s="42" t="s">
        <v>771</v>
      </c>
      <c r="D599" s="60" t="s">
        <v>772</v>
      </c>
      <c r="E599" s="43">
        <v>69</v>
      </c>
      <c r="F599" s="43">
        <v>0</v>
      </c>
      <c r="G599" s="42">
        <f t="shared" si="36"/>
        <v>69</v>
      </c>
      <c r="H599" s="32">
        <f t="shared" si="39"/>
        <v>27.6</v>
      </c>
      <c r="I599" s="42">
        <f>SUM(H599:H600)</f>
        <v>97.200000000000017</v>
      </c>
      <c r="J599" s="42">
        <f t="shared" si="37"/>
        <v>4.0321166859507031E-4</v>
      </c>
      <c r="K599" s="42">
        <f t="shared" si="38"/>
        <v>5374.4083307036926</v>
      </c>
      <c r="L599" s="42">
        <f>SUM(K599:K600)</f>
        <v>15811.665088881879</v>
      </c>
    </row>
    <row r="600" spans="2:12">
      <c r="B600" s="42" t="s">
        <v>88</v>
      </c>
      <c r="C600" s="42" t="s">
        <v>771</v>
      </c>
      <c r="D600" s="60" t="s">
        <v>773</v>
      </c>
      <c r="E600" s="43">
        <v>134</v>
      </c>
      <c r="F600" s="43">
        <v>40</v>
      </c>
      <c r="G600" s="42">
        <f t="shared" si="36"/>
        <v>174</v>
      </c>
      <c r="H600" s="32">
        <f t="shared" si="39"/>
        <v>69.600000000000009</v>
      </c>
      <c r="I600" s="42"/>
      <c r="J600" s="42">
        <f t="shared" si="37"/>
        <v>7.8304874770636845E-4</v>
      </c>
      <c r="K600" s="42">
        <f t="shared" si="38"/>
        <v>10437.256758178186</v>
      </c>
      <c r="L600" s="42"/>
    </row>
    <row r="601" spans="2:12">
      <c r="B601" s="44" t="s">
        <v>88</v>
      </c>
      <c r="C601" s="44" t="s">
        <v>774</v>
      </c>
      <c r="D601" s="61" t="s">
        <v>775</v>
      </c>
      <c r="E601" s="45">
        <v>229</v>
      </c>
      <c r="F601" s="45">
        <v>40</v>
      </c>
      <c r="G601" s="44">
        <f t="shared" si="36"/>
        <v>269</v>
      </c>
      <c r="H601" s="32">
        <f t="shared" si="39"/>
        <v>107.60000000000001</v>
      </c>
      <c r="I601" s="44">
        <f>H601</f>
        <v>107.60000000000001</v>
      </c>
      <c r="J601" s="44">
        <f t="shared" si="37"/>
        <v>1.338195247945958E-3</v>
      </c>
      <c r="K601" s="44">
        <f t="shared" si="38"/>
        <v>17836.804459871673</v>
      </c>
      <c r="L601" s="44">
        <f>K601</f>
        <v>17836.804459871673</v>
      </c>
    </row>
    <row r="602" spans="2:12">
      <c r="B602" s="52" t="s">
        <v>88</v>
      </c>
      <c r="C602" s="52" t="s">
        <v>776</v>
      </c>
      <c r="D602" s="65" t="s">
        <v>777</v>
      </c>
      <c r="E602" s="53">
        <v>409</v>
      </c>
      <c r="F602" s="53">
        <v>62</v>
      </c>
      <c r="G602" s="52">
        <f t="shared" si="36"/>
        <v>471</v>
      </c>
      <c r="H602" s="52">
        <f t="shared" si="39"/>
        <v>188.4</v>
      </c>
      <c r="I602" s="52">
        <f>SUM(H602)</f>
        <v>188.4</v>
      </c>
      <c r="J602" s="52">
        <f t="shared" si="37"/>
        <v>2.3900517747157068E-3</v>
      </c>
      <c r="K602" s="52">
        <f t="shared" si="38"/>
        <v>31857.000105185656</v>
      </c>
      <c r="L602" s="52">
        <f>SUM(K602)</f>
        <v>31857.000105185656</v>
      </c>
    </row>
    <row r="603" spans="2:12">
      <c r="B603" s="32" t="s">
        <v>88</v>
      </c>
      <c r="C603" s="32" t="s">
        <v>778</v>
      </c>
      <c r="D603" s="55" t="s">
        <v>779</v>
      </c>
      <c r="E603" s="33">
        <v>86</v>
      </c>
      <c r="F603" s="33">
        <v>0</v>
      </c>
      <c r="G603" s="32">
        <f t="shared" si="36"/>
        <v>86</v>
      </c>
      <c r="H603" s="32">
        <f t="shared" si="39"/>
        <v>34.4</v>
      </c>
      <c r="I603" s="32">
        <f>SUM(H603:H605)</f>
        <v>251.60000000000002</v>
      </c>
      <c r="J603" s="32">
        <f t="shared" si="37"/>
        <v>5.0255367390110212E-4</v>
      </c>
      <c r="K603" s="32">
        <f t="shared" si="38"/>
        <v>6698.5379194277903</v>
      </c>
      <c r="L603" s="32">
        <f>SUM(K603:K605)</f>
        <v>43384.716524666037</v>
      </c>
    </row>
    <row r="604" spans="2:12">
      <c r="B604" s="32" t="s">
        <v>88</v>
      </c>
      <c r="C604" s="32" t="s">
        <v>778</v>
      </c>
      <c r="D604" s="55" t="s">
        <v>780</v>
      </c>
      <c r="E604" s="33">
        <v>116</v>
      </c>
      <c r="F604" s="33">
        <v>13</v>
      </c>
      <c r="G604" s="32">
        <f t="shared" si="36"/>
        <v>129</v>
      </c>
      <c r="H604" s="32">
        <f t="shared" si="39"/>
        <v>51.6</v>
      </c>
      <c r="I604" s="32"/>
      <c r="J604" s="32">
        <f t="shared" si="37"/>
        <v>6.7786309502939355E-4</v>
      </c>
      <c r="K604" s="32">
        <f t="shared" si="38"/>
        <v>9035.2371936467862</v>
      </c>
      <c r="L604" s="32"/>
    </row>
    <row r="605" spans="2:12">
      <c r="B605" s="32" t="s">
        <v>88</v>
      </c>
      <c r="C605" s="32" t="s">
        <v>778</v>
      </c>
      <c r="D605" s="55" t="s">
        <v>781</v>
      </c>
      <c r="E605" s="33">
        <v>355</v>
      </c>
      <c r="F605" s="33">
        <v>59</v>
      </c>
      <c r="G605" s="32">
        <f t="shared" si="36"/>
        <v>414</v>
      </c>
      <c r="H605" s="32">
        <f t="shared" si="39"/>
        <v>165.60000000000002</v>
      </c>
      <c r="I605" s="32"/>
      <c r="J605" s="32">
        <f t="shared" si="37"/>
        <v>2.0744948166847819E-3</v>
      </c>
      <c r="K605" s="32">
        <f t="shared" si="38"/>
        <v>27650.941411591459</v>
      </c>
      <c r="L605" s="32"/>
    </row>
    <row r="606" spans="2:12">
      <c r="B606" s="34" t="s">
        <v>88</v>
      </c>
      <c r="C606" s="34" t="s">
        <v>782</v>
      </c>
      <c r="D606" s="56" t="s">
        <v>783</v>
      </c>
      <c r="E606" s="35">
        <v>130</v>
      </c>
      <c r="F606" s="35">
        <v>0</v>
      </c>
      <c r="G606" s="34">
        <f t="shared" si="36"/>
        <v>130</v>
      </c>
      <c r="H606" s="32">
        <f t="shared" si="39"/>
        <v>52</v>
      </c>
      <c r="I606" s="34">
        <f>SUM(H606:H608)</f>
        <v>186.4</v>
      </c>
      <c r="J606" s="34">
        <f t="shared" si="37"/>
        <v>7.5967415822259616E-4</v>
      </c>
      <c r="K606" s="34">
        <f t="shared" si="38"/>
        <v>10125.696854948985</v>
      </c>
      <c r="L606" s="34">
        <f>SUM(K606:K608)</f>
        <v>33648.46954875355</v>
      </c>
    </row>
    <row r="607" spans="2:12">
      <c r="B607" s="34" t="s">
        <v>88</v>
      </c>
      <c r="C607" s="34" t="s">
        <v>782</v>
      </c>
      <c r="D607" s="56" t="s">
        <v>784</v>
      </c>
      <c r="E607" s="35">
        <v>93</v>
      </c>
      <c r="F607" s="35">
        <v>0</v>
      </c>
      <c r="G607" s="34">
        <f t="shared" si="36"/>
        <v>93</v>
      </c>
      <c r="H607" s="32">
        <f t="shared" si="39"/>
        <v>37.200000000000003</v>
      </c>
      <c r="I607" s="34"/>
      <c r="J607" s="34">
        <f t="shared" si="37"/>
        <v>5.4345920549770342E-4</v>
      </c>
      <c r="K607" s="34">
        <f t="shared" si="38"/>
        <v>7243.7677500788886</v>
      </c>
      <c r="L607" s="34"/>
    </row>
    <row r="608" spans="2:12">
      <c r="B608" s="34" t="s">
        <v>88</v>
      </c>
      <c r="C608" s="34" t="s">
        <v>782</v>
      </c>
      <c r="D608" s="56" t="s">
        <v>785</v>
      </c>
      <c r="E608" s="35">
        <v>209</v>
      </c>
      <c r="F608" s="35">
        <v>34</v>
      </c>
      <c r="G608" s="34">
        <f t="shared" si="36"/>
        <v>243</v>
      </c>
      <c r="H608" s="32">
        <f t="shared" si="39"/>
        <v>97.2</v>
      </c>
      <c r="I608" s="34"/>
      <c r="J608" s="34">
        <f t="shared" si="37"/>
        <v>1.2213223005270971E-3</v>
      </c>
      <c r="K608" s="34">
        <f t="shared" si="38"/>
        <v>16279.004943725677</v>
      </c>
      <c r="L608" s="34"/>
    </row>
    <row r="609" spans="2:12" ht="26.25">
      <c r="B609" s="36" t="s">
        <v>88</v>
      </c>
      <c r="C609" s="36" t="s">
        <v>786</v>
      </c>
      <c r="D609" s="57" t="s">
        <v>787</v>
      </c>
      <c r="E609" s="37">
        <v>818</v>
      </c>
      <c r="F609" s="37">
        <v>66</v>
      </c>
      <c r="G609" s="36">
        <f t="shared" si="36"/>
        <v>884</v>
      </c>
      <c r="H609" s="32">
        <f t="shared" si="39"/>
        <v>353.6</v>
      </c>
      <c r="I609" s="36">
        <f>SUM(H609:H610)</f>
        <v>679.6</v>
      </c>
      <c r="J609" s="36">
        <f t="shared" si="37"/>
        <v>4.7801035494314135E-3</v>
      </c>
      <c r="K609" s="36">
        <f t="shared" si="38"/>
        <v>63714.000210371312</v>
      </c>
      <c r="L609" s="36">
        <f>SUM(K609:K610)</f>
        <v>120807.35247712213</v>
      </c>
    </row>
    <row r="610" spans="2:12" ht="26.25">
      <c r="B610" s="36" t="s">
        <v>88</v>
      </c>
      <c r="C610" s="36" t="s">
        <v>786</v>
      </c>
      <c r="D610" s="57" t="s">
        <v>788</v>
      </c>
      <c r="E610" s="37">
        <v>733</v>
      </c>
      <c r="F610" s="37">
        <v>82</v>
      </c>
      <c r="G610" s="36">
        <f t="shared" si="36"/>
        <v>815</v>
      </c>
      <c r="H610" s="32">
        <f t="shared" si="39"/>
        <v>326</v>
      </c>
      <c r="I610" s="36"/>
      <c r="J610" s="36">
        <f t="shared" si="37"/>
        <v>4.2833935229012543E-3</v>
      </c>
      <c r="K610" s="36">
        <f t="shared" si="38"/>
        <v>57093.352266750822</v>
      </c>
      <c r="L610" s="36"/>
    </row>
    <row r="611" spans="2:12">
      <c r="B611" s="46" t="s">
        <v>88</v>
      </c>
      <c r="C611" s="46" t="s">
        <v>789</v>
      </c>
      <c r="D611" s="62" t="s">
        <v>790</v>
      </c>
      <c r="E611" s="47">
        <v>139</v>
      </c>
      <c r="F611" s="47">
        <v>50</v>
      </c>
      <c r="G611" s="46">
        <f t="shared" si="36"/>
        <v>189</v>
      </c>
      <c r="H611" s="32">
        <f t="shared" si="39"/>
        <v>75.600000000000009</v>
      </c>
      <c r="I611" s="46">
        <f>SUM(H611:H624)</f>
        <v>1016.4000000000002</v>
      </c>
      <c r="J611" s="46">
        <f t="shared" si="37"/>
        <v>8.1226698456108367E-4</v>
      </c>
      <c r="K611" s="46">
        <f t="shared" si="38"/>
        <v>10826.706637214684</v>
      </c>
      <c r="L611" s="46">
        <f>SUM(K611:K624)</f>
        <v>170501.15704217946</v>
      </c>
    </row>
    <row r="612" spans="2:12">
      <c r="B612" s="46" t="s">
        <v>88</v>
      </c>
      <c r="C612" s="46" t="s">
        <v>789</v>
      </c>
      <c r="D612" s="62" t="s">
        <v>791</v>
      </c>
      <c r="E612" s="47">
        <v>248</v>
      </c>
      <c r="F612" s="47">
        <v>0</v>
      </c>
      <c r="G612" s="46">
        <f t="shared" si="36"/>
        <v>248</v>
      </c>
      <c r="H612" s="32">
        <f t="shared" si="39"/>
        <v>99.2</v>
      </c>
      <c r="I612" s="46"/>
      <c r="J612" s="46">
        <f t="shared" si="37"/>
        <v>1.4492245479938758E-3</v>
      </c>
      <c r="K612" s="46">
        <f t="shared" si="38"/>
        <v>19316.71400021037</v>
      </c>
      <c r="L612" s="46"/>
    </row>
    <row r="613" spans="2:12">
      <c r="B613" s="46" t="s">
        <v>88</v>
      </c>
      <c r="C613" s="46" t="s">
        <v>789</v>
      </c>
      <c r="D613" s="62" t="s">
        <v>792</v>
      </c>
      <c r="E613" s="47">
        <v>256</v>
      </c>
      <c r="F613" s="47">
        <v>109</v>
      </c>
      <c r="G613" s="46">
        <f t="shared" si="36"/>
        <v>365</v>
      </c>
      <c r="H613" s="32">
        <f t="shared" si="39"/>
        <v>146</v>
      </c>
      <c r="I613" s="46"/>
      <c r="J613" s="46">
        <f t="shared" si="37"/>
        <v>1.4959737269614201E-3</v>
      </c>
      <c r="K613" s="46">
        <f t="shared" si="38"/>
        <v>19939.833806668768</v>
      </c>
      <c r="L613" s="46"/>
    </row>
    <row r="614" spans="2:12">
      <c r="B614" s="46" t="s">
        <v>88</v>
      </c>
      <c r="C614" s="46" t="s">
        <v>789</v>
      </c>
      <c r="D614" s="62" t="s">
        <v>793</v>
      </c>
      <c r="E614" s="47">
        <v>112</v>
      </c>
      <c r="F614" s="47">
        <v>0</v>
      </c>
      <c r="G614" s="46">
        <f t="shared" si="36"/>
        <v>112</v>
      </c>
      <c r="H614" s="32">
        <f t="shared" si="39"/>
        <v>44.800000000000004</v>
      </c>
      <c r="I614" s="46"/>
      <c r="J614" s="46">
        <f t="shared" si="37"/>
        <v>6.5448850554562137E-4</v>
      </c>
      <c r="K614" s="46">
        <f t="shared" si="38"/>
        <v>8723.6772904175868</v>
      </c>
      <c r="L614" s="46"/>
    </row>
    <row r="615" spans="2:12">
      <c r="B615" s="46" t="s">
        <v>88</v>
      </c>
      <c r="C615" s="46" t="s">
        <v>789</v>
      </c>
      <c r="D615" s="62" t="s">
        <v>794</v>
      </c>
      <c r="E615" s="47">
        <v>62</v>
      </c>
      <c r="F615" s="47">
        <v>0</v>
      </c>
      <c r="G615" s="46">
        <f t="shared" si="36"/>
        <v>62</v>
      </c>
      <c r="H615" s="32">
        <f t="shared" si="39"/>
        <v>24.8</v>
      </c>
      <c r="I615" s="46"/>
      <c r="J615" s="46">
        <f t="shared" si="37"/>
        <v>3.6230613699846895E-4</v>
      </c>
      <c r="K615" s="46">
        <f t="shared" si="38"/>
        <v>4829.1785000525924</v>
      </c>
      <c r="L615" s="46"/>
    </row>
    <row r="616" spans="2:12">
      <c r="B616" s="46" t="s">
        <v>88</v>
      </c>
      <c r="C616" s="46" t="s">
        <v>789</v>
      </c>
      <c r="D616" s="62" t="s">
        <v>795</v>
      </c>
      <c r="E616" s="47">
        <v>60</v>
      </c>
      <c r="F616" s="47">
        <v>0</v>
      </c>
      <c r="G616" s="46">
        <f t="shared" si="36"/>
        <v>60</v>
      </c>
      <c r="H616" s="32">
        <f t="shared" si="39"/>
        <v>24</v>
      </c>
      <c r="I616" s="46"/>
      <c r="J616" s="46">
        <f t="shared" si="37"/>
        <v>3.5061884225658286E-4</v>
      </c>
      <c r="K616" s="46">
        <f t="shared" si="38"/>
        <v>4673.3985484379928</v>
      </c>
      <c r="L616" s="46"/>
    </row>
    <row r="617" spans="2:12">
      <c r="B617" s="46" t="s">
        <v>88</v>
      </c>
      <c r="C617" s="46" t="s">
        <v>789</v>
      </c>
      <c r="D617" s="62" t="s">
        <v>796</v>
      </c>
      <c r="E617" s="47">
        <v>74</v>
      </c>
      <c r="F617" s="47">
        <v>0</v>
      </c>
      <c r="G617" s="46">
        <f t="shared" si="36"/>
        <v>74</v>
      </c>
      <c r="H617" s="32">
        <f t="shared" si="39"/>
        <v>29.6</v>
      </c>
      <c r="I617" s="46"/>
      <c r="J617" s="46">
        <f t="shared" si="37"/>
        <v>4.3242990544978553E-4</v>
      </c>
      <c r="K617" s="46">
        <f t="shared" si="38"/>
        <v>5763.8582097401913</v>
      </c>
      <c r="L617" s="46"/>
    </row>
    <row r="618" spans="2:12">
      <c r="B618" s="46" t="s">
        <v>88</v>
      </c>
      <c r="C618" s="46" t="s">
        <v>789</v>
      </c>
      <c r="D618" s="62" t="s">
        <v>797</v>
      </c>
      <c r="E618" s="47">
        <v>54</v>
      </c>
      <c r="F618" s="47">
        <v>0</v>
      </c>
      <c r="G618" s="46">
        <f t="shared" si="36"/>
        <v>54</v>
      </c>
      <c r="H618" s="32">
        <f t="shared" si="39"/>
        <v>21.6</v>
      </c>
      <c r="I618" s="46"/>
      <c r="J618" s="46">
        <f t="shared" si="37"/>
        <v>3.155569580309246E-4</v>
      </c>
      <c r="K618" s="46">
        <f t="shared" si="38"/>
        <v>4206.0586935941938</v>
      </c>
      <c r="L618" s="46"/>
    </row>
    <row r="619" spans="2:12">
      <c r="B619" s="46" t="s">
        <v>88</v>
      </c>
      <c r="C619" s="46" t="s">
        <v>789</v>
      </c>
      <c r="D619" s="62" t="s">
        <v>798</v>
      </c>
      <c r="E619" s="47">
        <v>94</v>
      </c>
      <c r="F619" s="47">
        <v>0</v>
      </c>
      <c r="G619" s="46">
        <f t="shared" si="36"/>
        <v>94</v>
      </c>
      <c r="H619" s="32">
        <f t="shared" si="39"/>
        <v>37.6</v>
      </c>
      <c r="I619" s="46"/>
      <c r="J619" s="46">
        <f t="shared" si="37"/>
        <v>5.4930285286864647E-4</v>
      </c>
      <c r="K619" s="46">
        <f t="shared" si="38"/>
        <v>7321.6577258861889</v>
      </c>
      <c r="L619" s="46"/>
    </row>
    <row r="620" spans="2:12">
      <c r="B620" s="46" t="s">
        <v>88</v>
      </c>
      <c r="C620" s="46" t="s">
        <v>789</v>
      </c>
      <c r="D620" s="62" t="s">
        <v>799</v>
      </c>
      <c r="E620" s="47">
        <v>57</v>
      </c>
      <c r="F620" s="47">
        <v>0</v>
      </c>
      <c r="G620" s="46">
        <f t="shared" si="36"/>
        <v>57</v>
      </c>
      <c r="H620" s="32">
        <f t="shared" si="39"/>
        <v>22.8</v>
      </c>
      <c r="I620" s="46"/>
      <c r="J620" s="46">
        <f t="shared" si="37"/>
        <v>3.3308790014375373E-4</v>
      </c>
      <c r="K620" s="46">
        <f t="shared" si="38"/>
        <v>4439.7286210160937</v>
      </c>
      <c r="L620" s="46"/>
    </row>
    <row r="621" spans="2:12">
      <c r="B621" s="46" t="s">
        <v>88</v>
      </c>
      <c r="C621" s="46" t="s">
        <v>789</v>
      </c>
      <c r="D621" s="62" t="s">
        <v>800</v>
      </c>
      <c r="E621" s="47">
        <v>93</v>
      </c>
      <c r="F621" s="47">
        <v>0</v>
      </c>
      <c r="G621" s="46">
        <f t="shared" si="36"/>
        <v>93</v>
      </c>
      <c r="H621" s="32">
        <f t="shared" si="39"/>
        <v>37.200000000000003</v>
      </c>
      <c r="I621" s="46"/>
      <c r="J621" s="46">
        <f t="shared" si="37"/>
        <v>5.4345920549770342E-4</v>
      </c>
      <c r="K621" s="46">
        <f t="shared" si="38"/>
        <v>7243.7677500788886</v>
      </c>
      <c r="L621" s="46"/>
    </row>
    <row r="622" spans="2:12">
      <c r="B622" s="46" t="s">
        <v>88</v>
      </c>
      <c r="C622" s="46" t="s">
        <v>789</v>
      </c>
      <c r="D622" s="62" t="s">
        <v>801</v>
      </c>
      <c r="E622" s="47">
        <v>389</v>
      </c>
      <c r="F622" s="47">
        <v>0</v>
      </c>
      <c r="G622" s="46">
        <f t="shared" si="36"/>
        <v>389</v>
      </c>
      <c r="H622" s="32">
        <f t="shared" si="39"/>
        <v>155.60000000000002</v>
      </c>
      <c r="I622" s="46"/>
      <c r="J622" s="46">
        <f t="shared" si="37"/>
        <v>2.2731788272968454E-3</v>
      </c>
      <c r="K622" s="46">
        <f t="shared" si="38"/>
        <v>30299.200589039654</v>
      </c>
      <c r="L622" s="46"/>
    </row>
    <row r="623" spans="2:12">
      <c r="B623" s="46" t="s">
        <v>88</v>
      </c>
      <c r="C623" s="46" t="s">
        <v>789</v>
      </c>
      <c r="D623" s="62" t="s">
        <v>802</v>
      </c>
      <c r="E623" s="47">
        <v>22</v>
      </c>
      <c r="F623" s="47">
        <v>82</v>
      </c>
      <c r="G623" s="46">
        <f t="shared" si="36"/>
        <v>104</v>
      </c>
      <c r="H623" s="32">
        <f t="shared" si="39"/>
        <v>41.6</v>
      </c>
      <c r="I623" s="46"/>
      <c r="J623" s="46">
        <f t="shared" si="37"/>
        <v>1.2856024216074705E-4</v>
      </c>
      <c r="K623" s="46">
        <f t="shared" si="38"/>
        <v>1713.5794677605975</v>
      </c>
      <c r="L623" s="46"/>
    </row>
    <row r="624" spans="2:12">
      <c r="B624" s="46" t="s">
        <v>88</v>
      </c>
      <c r="C624" s="46" t="s">
        <v>789</v>
      </c>
      <c r="D624" s="62" t="s">
        <v>803</v>
      </c>
      <c r="E624" s="47">
        <v>529</v>
      </c>
      <c r="F624" s="47">
        <v>111</v>
      </c>
      <c r="G624" s="46">
        <f t="shared" si="36"/>
        <v>640</v>
      </c>
      <c r="H624" s="32">
        <f t="shared" si="39"/>
        <v>256</v>
      </c>
      <c r="I624" s="46"/>
      <c r="J624" s="46">
        <f t="shared" si="37"/>
        <v>3.0912894592288725E-3</v>
      </c>
      <c r="K624" s="46">
        <f t="shared" si="38"/>
        <v>41203.797202061643</v>
      </c>
      <c r="L624" s="46"/>
    </row>
    <row r="625" spans="2:12">
      <c r="B625" s="48" t="s">
        <v>88</v>
      </c>
      <c r="C625" s="48" t="s">
        <v>804</v>
      </c>
      <c r="D625" s="63" t="s">
        <v>805</v>
      </c>
      <c r="E625" s="49">
        <v>321</v>
      </c>
      <c r="F625" s="49">
        <v>45</v>
      </c>
      <c r="G625" s="48">
        <f t="shared" si="36"/>
        <v>366</v>
      </c>
      <c r="H625" s="32">
        <f t="shared" si="39"/>
        <v>146.4</v>
      </c>
      <c r="I625" s="48">
        <f>SUM(H625:H626)</f>
        <v>252.4</v>
      </c>
      <c r="J625" s="48">
        <f t="shared" si="37"/>
        <v>1.8758108060727184E-3</v>
      </c>
      <c r="K625" s="48">
        <f t="shared" si="38"/>
        <v>25002.682234143263</v>
      </c>
      <c r="L625" s="48">
        <f>SUM(K625:K626)</f>
        <v>43462.606500473339</v>
      </c>
    </row>
    <row r="626" spans="2:12">
      <c r="B626" s="48" t="s">
        <v>88</v>
      </c>
      <c r="C626" s="48" t="s">
        <v>804</v>
      </c>
      <c r="D626" s="63" t="s">
        <v>806</v>
      </c>
      <c r="E626" s="49">
        <v>237</v>
      </c>
      <c r="F626" s="49">
        <v>28</v>
      </c>
      <c r="G626" s="48">
        <f t="shared" si="36"/>
        <v>265</v>
      </c>
      <c r="H626" s="32">
        <f t="shared" si="39"/>
        <v>106</v>
      </c>
      <c r="I626" s="48"/>
      <c r="J626" s="48">
        <f t="shared" si="37"/>
        <v>1.3849444269135023E-3</v>
      </c>
      <c r="K626" s="48">
        <f t="shared" si="38"/>
        <v>18459.924266330072</v>
      </c>
      <c r="L626" s="48"/>
    </row>
    <row r="627" spans="2:12">
      <c r="B627" s="42" t="s">
        <v>536</v>
      </c>
      <c r="C627" s="42" t="s">
        <v>807</v>
      </c>
      <c r="D627" s="60" t="s">
        <v>808</v>
      </c>
      <c r="E627" s="43">
        <v>58</v>
      </c>
      <c r="F627" s="43">
        <v>132</v>
      </c>
      <c r="G627" s="42">
        <f t="shared" si="36"/>
        <v>190</v>
      </c>
      <c r="H627" s="32">
        <f t="shared" si="39"/>
        <v>76</v>
      </c>
      <c r="I627" s="42">
        <f>SUM(H627:H628)</f>
        <v>142</v>
      </c>
      <c r="J627" s="42">
        <f t="shared" si="37"/>
        <v>3.3893154751469677E-4</v>
      </c>
      <c r="K627" s="42">
        <f t="shared" si="38"/>
        <v>4517.6185968233931</v>
      </c>
      <c r="L627" s="42">
        <f>SUM(K627:K628)</f>
        <v>17369.464605027875</v>
      </c>
    </row>
    <row r="628" spans="2:12">
      <c r="B628" s="42" t="s">
        <v>88</v>
      </c>
      <c r="C628" s="42" t="s">
        <v>807</v>
      </c>
      <c r="D628" s="60" t="s">
        <v>809</v>
      </c>
      <c r="E628" s="43">
        <v>165</v>
      </c>
      <c r="F628" s="43">
        <v>0</v>
      </c>
      <c r="G628" s="42">
        <f t="shared" si="36"/>
        <v>165</v>
      </c>
      <c r="H628" s="32">
        <f t="shared" si="39"/>
        <v>66</v>
      </c>
      <c r="I628" s="42"/>
      <c r="J628" s="42">
        <f t="shared" si="37"/>
        <v>9.6420181620560292E-4</v>
      </c>
      <c r="K628" s="42">
        <f t="shared" si="38"/>
        <v>12851.846008204482</v>
      </c>
      <c r="L628" s="42"/>
    </row>
    <row r="629" spans="2:12">
      <c r="B629" s="44" t="s">
        <v>88</v>
      </c>
      <c r="C629" s="44" t="s">
        <v>810</v>
      </c>
      <c r="D629" s="61" t="s">
        <v>811</v>
      </c>
      <c r="E629" s="45">
        <v>106</v>
      </c>
      <c r="F629" s="45">
        <v>0</v>
      </c>
      <c r="G629" s="44">
        <f t="shared" si="36"/>
        <v>106</v>
      </c>
      <c r="H629" s="32">
        <f t="shared" si="39"/>
        <v>42.400000000000006</v>
      </c>
      <c r="I629" s="44">
        <f>SUM(H629:H634)</f>
        <v>866.8</v>
      </c>
      <c r="J629" s="44">
        <f t="shared" si="37"/>
        <v>6.194266213199631E-4</v>
      </c>
      <c r="K629" s="44">
        <f t="shared" si="38"/>
        <v>8256.3374355737888</v>
      </c>
      <c r="L629" s="44">
        <f>SUM(K629:K634)</f>
        <v>145031.13495319241</v>
      </c>
    </row>
    <row r="630" spans="2:12">
      <c r="B630" s="44" t="s">
        <v>88</v>
      </c>
      <c r="C630" s="44" t="s">
        <v>810</v>
      </c>
      <c r="D630" s="61" t="s">
        <v>812</v>
      </c>
      <c r="E630" s="45">
        <v>290</v>
      </c>
      <c r="F630" s="45">
        <v>0</v>
      </c>
      <c r="G630" s="44">
        <f t="shared" si="36"/>
        <v>290</v>
      </c>
      <c r="H630" s="32">
        <f t="shared" si="39"/>
        <v>116</v>
      </c>
      <c r="I630" s="44"/>
      <c r="J630" s="44">
        <f t="shared" si="37"/>
        <v>1.6946577375734839E-3</v>
      </c>
      <c r="K630" s="44">
        <f t="shared" si="38"/>
        <v>22588.092984116967</v>
      </c>
      <c r="L630" s="44"/>
    </row>
    <row r="631" spans="2:12">
      <c r="B631" s="44" t="s">
        <v>88</v>
      </c>
      <c r="C631" s="44" t="s">
        <v>810</v>
      </c>
      <c r="D631" s="61" t="s">
        <v>813</v>
      </c>
      <c r="E631" s="45">
        <v>91</v>
      </c>
      <c r="F631" s="45">
        <v>0</v>
      </c>
      <c r="G631" s="44">
        <f t="shared" si="36"/>
        <v>91</v>
      </c>
      <c r="H631" s="32">
        <f t="shared" si="39"/>
        <v>36.4</v>
      </c>
      <c r="I631" s="44"/>
      <c r="J631" s="44">
        <f t="shared" si="37"/>
        <v>5.3177191075581734E-4</v>
      </c>
      <c r="K631" s="44">
        <f t="shared" si="38"/>
        <v>7087.987798464289</v>
      </c>
      <c r="L631" s="44"/>
    </row>
    <row r="632" spans="2:12">
      <c r="B632" s="44" t="s">
        <v>88</v>
      </c>
      <c r="C632" s="44" t="s">
        <v>810</v>
      </c>
      <c r="D632" s="61" t="s">
        <v>814</v>
      </c>
      <c r="E632" s="45">
        <v>482</v>
      </c>
      <c r="F632" s="45">
        <v>0</v>
      </c>
      <c r="G632" s="44">
        <f t="shared" si="36"/>
        <v>482</v>
      </c>
      <c r="H632" s="32">
        <f t="shared" si="39"/>
        <v>192.8</v>
      </c>
      <c r="I632" s="44"/>
      <c r="J632" s="44">
        <f t="shared" si="37"/>
        <v>2.816638032794549E-3</v>
      </c>
      <c r="K632" s="44">
        <f t="shared" si="38"/>
        <v>37542.968339118546</v>
      </c>
      <c r="L632" s="44"/>
    </row>
    <row r="633" spans="2:12">
      <c r="B633" s="44" t="s">
        <v>88</v>
      </c>
      <c r="C633" s="44" t="s">
        <v>810</v>
      </c>
      <c r="D633" s="61" t="s">
        <v>815</v>
      </c>
      <c r="E633" s="45">
        <v>662</v>
      </c>
      <c r="F633" s="45">
        <v>64</v>
      </c>
      <c r="G633" s="44">
        <f t="shared" si="36"/>
        <v>726</v>
      </c>
      <c r="H633" s="32">
        <f t="shared" si="39"/>
        <v>290.40000000000003</v>
      </c>
      <c r="I633" s="44"/>
      <c r="J633" s="44">
        <f t="shared" si="37"/>
        <v>3.8684945595642978E-3</v>
      </c>
      <c r="K633" s="44">
        <f t="shared" si="38"/>
        <v>51563.163984432525</v>
      </c>
      <c r="L633" s="44"/>
    </row>
    <row r="634" spans="2:12">
      <c r="B634" s="44" t="s">
        <v>88</v>
      </c>
      <c r="C634" s="44" t="s">
        <v>810</v>
      </c>
      <c r="D634" s="61" t="s">
        <v>816</v>
      </c>
      <c r="E634" s="45">
        <v>231</v>
      </c>
      <c r="F634" s="45">
        <v>241</v>
      </c>
      <c r="G634" s="44">
        <f t="shared" si="36"/>
        <v>472</v>
      </c>
      <c r="H634" s="32">
        <f t="shared" si="39"/>
        <v>188.8</v>
      </c>
      <c r="I634" s="44"/>
      <c r="J634" s="44">
        <f t="shared" si="37"/>
        <v>1.349882542687844E-3</v>
      </c>
      <c r="K634" s="44">
        <f t="shared" si="38"/>
        <v>17992.584411486274</v>
      </c>
      <c r="L634" s="44"/>
    </row>
    <row r="635" spans="2:12">
      <c r="B635" s="48" t="s">
        <v>88</v>
      </c>
      <c r="C635" s="48" t="s">
        <v>817</v>
      </c>
      <c r="D635" s="63" t="s">
        <v>818</v>
      </c>
      <c r="E635" s="49">
        <v>293</v>
      </c>
      <c r="F635" s="49">
        <v>74</v>
      </c>
      <c r="G635" s="48">
        <f t="shared" si="36"/>
        <v>367</v>
      </c>
      <c r="H635" s="32">
        <f t="shared" si="39"/>
        <v>146.80000000000001</v>
      </c>
      <c r="I635" s="48">
        <f>SUM(H635)</f>
        <v>146.80000000000001</v>
      </c>
      <c r="J635" s="48">
        <f t="shared" si="37"/>
        <v>1.712188679686313E-3</v>
      </c>
      <c r="K635" s="48">
        <f t="shared" si="38"/>
        <v>22821.762911538866</v>
      </c>
      <c r="L635" s="48">
        <f>SUM(K635)</f>
        <v>22821.762911538866</v>
      </c>
    </row>
    <row r="636" spans="2:12">
      <c r="B636" s="42" t="s">
        <v>88</v>
      </c>
      <c r="C636" s="42" t="s">
        <v>819</v>
      </c>
      <c r="D636" s="60" t="s">
        <v>820</v>
      </c>
      <c r="E636" s="43">
        <v>20</v>
      </c>
      <c r="F636" s="43">
        <v>0</v>
      </c>
      <c r="G636" s="42">
        <f t="shared" si="36"/>
        <v>20</v>
      </c>
      <c r="H636" s="32">
        <f t="shared" si="39"/>
        <v>8</v>
      </c>
      <c r="I636" s="42">
        <f>SUM(H636:H639)</f>
        <v>173.60000000000002</v>
      </c>
      <c r="J636" s="42">
        <f t="shared" si="37"/>
        <v>1.1687294741886096E-4</v>
      </c>
      <c r="K636" s="42">
        <f t="shared" si="38"/>
        <v>1557.7995161459978</v>
      </c>
      <c r="L636" s="42">
        <f>SUM(K636:K639)</f>
        <v>31078.100347112653</v>
      </c>
    </row>
    <row r="637" spans="2:12">
      <c r="B637" s="42" t="s">
        <v>88</v>
      </c>
      <c r="C637" s="42" t="s">
        <v>819</v>
      </c>
      <c r="D637" s="60" t="s">
        <v>821</v>
      </c>
      <c r="E637" s="43">
        <v>55</v>
      </c>
      <c r="F637" s="43">
        <v>0</v>
      </c>
      <c r="G637" s="42">
        <f t="shared" si="36"/>
        <v>55</v>
      </c>
      <c r="H637" s="32">
        <f t="shared" si="39"/>
        <v>22</v>
      </c>
      <c r="I637" s="42"/>
      <c r="J637" s="42">
        <f t="shared" si="37"/>
        <v>3.2140060540186764E-4</v>
      </c>
      <c r="K637" s="42">
        <f t="shared" si="38"/>
        <v>4283.948669401494</v>
      </c>
      <c r="L637" s="42"/>
    </row>
    <row r="638" spans="2:12">
      <c r="B638" s="42" t="s">
        <v>88</v>
      </c>
      <c r="C638" s="42" t="s">
        <v>819</v>
      </c>
      <c r="D638" s="60" t="s">
        <v>822</v>
      </c>
      <c r="E638" s="43">
        <v>37</v>
      </c>
      <c r="F638" s="43">
        <v>0</v>
      </c>
      <c r="G638" s="42">
        <f t="shared" si="36"/>
        <v>37</v>
      </c>
      <c r="H638" s="32">
        <f t="shared" si="39"/>
        <v>14.8</v>
      </c>
      <c r="I638" s="42"/>
      <c r="J638" s="42">
        <f t="shared" si="37"/>
        <v>2.1621495272489277E-4</v>
      </c>
      <c r="K638" s="42">
        <f t="shared" si="38"/>
        <v>2881.9291048700957</v>
      </c>
      <c r="L638" s="42"/>
    </row>
    <row r="639" spans="2:12">
      <c r="B639" s="42" t="s">
        <v>88</v>
      </c>
      <c r="C639" s="42" t="s">
        <v>819</v>
      </c>
      <c r="D639" s="60" t="s">
        <v>823</v>
      </c>
      <c r="E639" s="43">
        <v>287</v>
      </c>
      <c r="F639" s="43">
        <v>35</v>
      </c>
      <c r="G639" s="42">
        <f t="shared" si="36"/>
        <v>322</v>
      </c>
      <c r="H639" s="32">
        <f t="shared" si="39"/>
        <v>128.80000000000001</v>
      </c>
      <c r="I639" s="42"/>
      <c r="J639" s="42">
        <f t="shared" si="37"/>
        <v>1.6771267954606547E-3</v>
      </c>
      <c r="K639" s="42">
        <f t="shared" si="38"/>
        <v>22354.423056695068</v>
      </c>
      <c r="L639" s="42"/>
    </row>
    <row r="640" spans="2:12">
      <c r="B640" s="44" t="s">
        <v>88</v>
      </c>
      <c r="C640" s="44" t="s">
        <v>824</v>
      </c>
      <c r="D640" s="61" t="s">
        <v>825</v>
      </c>
      <c r="E640" s="45">
        <v>56</v>
      </c>
      <c r="F640" s="45">
        <v>0</v>
      </c>
      <c r="G640" s="44">
        <f t="shared" si="36"/>
        <v>56</v>
      </c>
      <c r="H640" s="32">
        <f t="shared" si="39"/>
        <v>22.400000000000002</v>
      </c>
      <c r="I640" s="44">
        <f>SUM(H640:H646)</f>
        <v>510.40000000000003</v>
      </c>
      <c r="J640" s="44">
        <f t="shared" si="37"/>
        <v>3.2724425277281068E-4</v>
      </c>
      <c r="K640" s="44">
        <f t="shared" si="38"/>
        <v>4361.8386452087934</v>
      </c>
      <c r="L640" s="44">
        <f>SUM(K640:K646)</f>
        <v>88327.232565478073</v>
      </c>
    </row>
    <row r="641" spans="2:12">
      <c r="B641" s="44" t="s">
        <v>88</v>
      </c>
      <c r="C641" s="44" t="s">
        <v>824</v>
      </c>
      <c r="D641" s="61" t="s">
        <v>826</v>
      </c>
      <c r="E641" s="45">
        <v>84</v>
      </c>
      <c r="F641" s="45">
        <v>0</v>
      </c>
      <c r="G641" s="44">
        <f t="shared" si="36"/>
        <v>84</v>
      </c>
      <c r="H641" s="32">
        <f t="shared" si="39"/>
        <v>33.6</v>
      </c>
      <c r="I641" s="44"/>
      <c r="J641" s="44">
        <f t="shared" si="37"/>
        <v>4.9086637915921603E-4</v>
      </c>
      <c r="K641" s="44">
        <f t="shared" si="38"/>
        <v>6542.7579678131906</v>
      </c>
      <c r="L641" s="44"/>
    </row>
    <row r="642" spans="2:12">
      <c r="B642" s="44" t="s">
        <v>88</v>
      </c>
      <c r="C642" s="44" t="s">
        <v>824</v>
      </c>
      <c r="D642" s="61" t="s">
        <v>827</v>
      </c>
      <c r="E642" s="45">
        <v>82</v>
      </c>
      <c r="F642" s="45">
        <v>0</v>
      </c>
      <c r="G642" s="44">
        <f t="shared" si="36"/>
        <v>82</v>
      </c>
      <c r="H642" s="32">
        <f t="shared" si="39"/>
        <v>32.800000000000004</v>
      </c>
      <c r="I642" s="44"/>
      <c r="J642" s="44">
        <f t="shared" si="37"/>
        <v>4.7917908441732994E-4</v>
      </c>
      <c r="K642" s="44">
        <f t="shared" si="38"/>
        <v>6386.9780161985909</v>
      </c>
      <c r="L642" s="44"/>
    </row>
    <row r="643" spans="2:12">
      <c r="B643" s="44" t="s">
        <v>88</v>
      </c>
      <c r="C643" s="44" t="s">
        <v>824</v>
      </c>
      <c r="D643" s="61" t="s">
        <v>828</v>
      </c>
      <c r="E643" s="45">
        <v>14</v>
      </c>
      <c r="F643" s="45">
        <v>0</v>
      </c>
      <c r="G643" s="44">
        <f t="shared" si="36"/>
        <v>14</v>
      </c>
      <c r="H643" s="32">
        <f t="shared" si="39"/>
        <v>5.6000000000000005</v>
      </c>
      <c r="I643" s="44"/>
      <c r="J643" s="44">
        <f t="shared" si="37"/>
        <v>8.1811063193202671E-5</v>
      </c>
      <c r="K643" s="44">
        <f t="shared" si="38"/>
        <v>1090.4596613021984</v>
      </c>
      <c r="L643" s="44"/>
    </row>
    <row r="644" spans="2:12">
      <c r="B644" s="44" t="s">
        <v>88</v>
      </c>
      <c r="C644" s="44" t="s">
        <v>824</v>
      </c>
      <c r="D644" s="61" t="s">
        <v>829</v>
      </c>
      <c r="E644" s="45">
        <v>121</v>
      </c>
      <c r="F644" s="45">
        <v>0</v>
      </c>
      <c r="G644" s="44">
        <f t="shared" ref="G644:G707" si="40">E644+F644</f>
        <v>121</v>
      </c>
      <c r="H644" s="32">
        <f t="shared" si="39"/>
        <v>48.400000000000006</v>
      </c>
      <c r="I644" s="44"/>
      <c r="J644" s="44">
        <f t="shared" ref="J644:J707" si="41">E644/$E$736</f>
        <v>7.0708133188410877E-4</v>
      </c>
      <c r="K644" s="44">
        <f t="shared" ref="K644:K707" si="42">J644*$K$736</f>
        <v>9424.6870726832858</v>
      </c>
      <c r="L644" s="44"/>
    </row>
    <row r="645" spans="2:12">
      <c r="B645" s="44" t="s">
        <v>88</v>
      </c>
      <c r="C645" s="44" t="s">
        <v>824</v>
      </c>
      <c r="D645" s="61" t="s">
        <v>830</v>
      </c>
      <c r="E645" s="45">
        <v>719</v>
      </c>
      <c r="F645" s="45">
        <v>142</v>
      </c>
      <c r="G645" s="44">
        <f t="shared" si="40"/>
        <v>861</v>
      </c>
      <c r="H645" s="32">
        <f t="shared" ref="H645:H708" si="43">G645*0.4</f>
        <v>344.40000000000003</v>
      </c>
      <c r="I645" s="44"/>
      <c r="J645" s="44">
        <f t="shared" si="41"/>
        <v>4.2015824597080517E-3</v>
      </c>
      <c r="K645" s="44">
        <f t="shared" si="42"/>
        <v>56002.892605448622</v>
      </c>
      <c r="L645" s="44"/>
    </row>
    <row r="646" spans="2:12">
      <c r="B646" s="44" t="s">
        <v>88</v>
      </c>
      <c r="C646" s="44" t="s">
        <v>824</v>
      </c>
      <c r="D646" s="61" t="s">
        <v>831</v>
      </c>
      <c r="E646" s="45">
        <v>58</v>
      </c>
      <c r="F646" s="45">
        <v>0</v>
      </c>
      <c r="G646" s="44">
        <f t="shared" si="40"/>
        <v>58</v>
      </c>
      <c r="H646" s="32">
        <f t="shared" si="43"/>
        <v>23.200000000000003</v>
      </c>
      <c r="I646" s="44"/>
      <c r="J646" s="44">
        <f t="shared" si="41"/>
        <v>3.3893154751469677E-4</v>
      </c>
      <c r="K646" s="44">
        <f t="shared" si="42"/>
        <v>4517.6185968233931</v>
      </c>
      <c r="L646" s="44"/>
    </row>
    <row r="647" spans="2:12">
      <c r="B647" s="32" t="s">
        <v>88</v>
      </c>
      <c r="C647" s="32" t="s">
        <v>832</v>
      </c>
      <c r="D647" s="55" t="s">
        <v>833</v>
      </c>
      <c r="E647" s="33">
        <v>145</v>
      </c>
      <c r="F647" s="33">
        <v>0</v>
      </c>
      <c r="G647" s="32">
        <f t="shared" si="40"/>
        <v>145</v>
      </c>
      <c r="H647" s="32">
        <f t="shared" si="43"/>
        <v>58</v>
      </c>
      <c r="I647" s="32">
        <f>SUM(H647:H648)</f>
        <v>369.20000000000005</v>
      </c>
      <c r="J647" s="32">
        <f t="shared" si="41"/>
        <v>8.4732886878674193E-4</v>
      </c>
      <c r="K647" s="32">
        <f t="shared" si="42"/>
        <v>11294.046492058484</v>
      </c>
      <c r="L647" s="32">
        <f>SUM(K647:K648)</f>
        <v>67219.049121699791</v>
      </c>
    </row>
    <row r="648" spans="2:12">
      <c r="B648" s="32" t="s">
        <v>88</v>
      </c>
      <c r="C648" s="32" t="s">
        <v>832</v>
      </c>
      <c r="D648" s="55" t="s">
        <v>834</v>
      </c>
      <c r="E648" s="33">
        <v>718</v>
      </c>
      <c r="F648" s="33">
        <v>60</v>
      </c>
      <c r="G648" s="32">
        <f t="shared" si="40"/>
        <v>778</v>
      </c>
      <c r="H648" s="32">
        <f t="shared" si="43"/>
        <v>311.20000000000005</v>
      </c>
      <c r="I648" s="32"/>
      <c r="J648" s="32">
        <f t="shared" si="41"/>
        <v>4.1957388123371082E-3</v>
      </c>
      <c r="K648" s="32">
        <f t="shared" si="42"/>
        <v>55925.002629641313</v>
      </c>
      <c r="L648" s="32"/>
    </row>
    <row r="649" spans="2:12">
      <c r="B649" s="34" t="s">
        <v>88</v>
      </c>
      <c r="C649" s="34" t="s">
        <v>835</v>
      </c>
      <c r="D649" s="56" t="s">
        <v>836</v>
      </c>
      <c r="E649" s="35">
        <v>207</v>
      </c>
      <c r="F649" s="35">
        <v>8</v>
      </c>
      <c r="G649" s="34">
        <f t="shared" si="40"/>
        <v>215</v>
      </c>
      <c r="H649" s="32">
        <f t="shared" si="43"/>
        <v>86</v>
      </c>
      <c r="I649" s="34">
        <f>H649</f>
        <v>86</v>
      </c>
      <c r="J649" s="34">
        <f t="shared" si="41"/>
        <v>1.209635005785211E-3</v>
      </c>
      <c r="K649" s="34">
        <f t="shared" si="42"/>
        <v>16123.224992111078</v>
      </c>
      <c r="L649" s="34">
        <f>K649</f>
        <v>16123.224992111078</v>
      </c>
    </row>
    <row r="650" spans="2:12">
      <c r="B650" s="36" t="s">
        <v>85</v>
      </c>
      <c r="C650" s="36" t="s">
        <v>837</v>
      </c>
      <c r="D650" s="57" t="s">
        <v>838</v>
      </c>
      <c r="E650" s="37">
        <v>231</v>
      </c>
      <c r="F650" s="37">
        <v>39</v>
      </c>
      <c r="G650" s="36">
        <f t="shared" si="40"/>
        <v>270</v>
      </c>
      <c r="H650" s="32">
        <f t="shared" si="43"/>
        <v>108</v>
      </c>
      <c r="I650" s="36">
        <f>SUM(H650:H664)</f>
        <v>1201.5999999999999</v>
      </c>
      <c r="J650" s="36">
        <f t="shared" si="41"/>
        <v>1.349882542687844E-3</v>
      </c>
      <c r="K650" s="36">
        <f t="shared" si="42"/>
        <v>17992.584411486274</v>
      </c>
      <c r="L650" s="36">
        <f>SUM(K650:K664)</f>
        <v>193245.02997791104</v>
      </c>
    </row>
    <row r="651" spans="2:12">
      <c r="B651" s="36" t="s">
        <v>88</v>
      </c>
      <c r="C651" s="36" t="s">
        <v>837</v>
      </c>
      <c r="D651" s="57" t="s">
        <v>839</v>
      </c>
      <c r="E651" s="37">
        <v>155</v>
      </c>
      <c r="F651" s="37">
        <v>0</v>
      </c>
      <c r="G651" s="36">
        <f t="shared" si="40"/>
        <v>155</v>
      </c>
      <c r="H651" s="32">
        <f t="shared" si="43"/>
        <v>62</v>
      </c>
      <c r="I651" s="36"/>
      <c r="J651" s="36">
        <f t="shared" si="41"/>
        <v>9.0576534249617237E-4</v>
      </c>
      <c r="K651" s="36">
        <f t="shared" si="42"/>
        <v>12072.946250131481</v>
      </c>
      <c r="L651" s="36"/>
    </row>
    <row r="652" spans="2:12">
      <c r="B652" s="36" t="s">
        <v>88</v>
      </c>
      <c r="C652" s="36" t="s">
        <v>837</v>
      </c>
      <c r="D652" s="57" t="s">
        <v>840</v>
      </c>
      <c r="E652" s="37">
        <v>60</v>
      </c>
      <c r="F652" s="37">
        <v>0</v>
      </c>
      <c r="G652" s="36">
        <f t="shared" si="40"/>
        <v>60</v>
      </c>
      <c r="H652" s="32">
        <f t="shared" si="43"/>
        <v>24</v>
      </c>
      <c r="I652" s="36"/>
      <c r="J652" s="36">
        <f t="shared" si="41"/>
        <v>3.5061884225658286E-4</v>
      </c>
      <c r="K652" s="36">
        <f t="shared" si="42"/>
        <v>4673.3985484379928</v>
      </c>
      <c r="L652" s="36"/>
    </row>
    <row r="653" spans="2:12">
      <c r="B653" s="36" t="s">
        <v>88</v>
      </c>
      <c r="C653" s="36" t="s">
        <v>837</v>
      </c>
      <c r="D653" s="57" t="s">
        <v>841</v>
      </c>
      <c r="E653" s="37">
        <v>125</v>
      </c>
      <c r="F653" s="37">
        <v>0</v>
      </c>
      <c r="G653" s="36">
        <f t="shared" si="40"/>
        <v>125</v>
      </c>
      <c r="H653" s="32">
        <f t="shared" si="43"/>
        <v>50</v>
      </c>
      <c r="I653" s="36"/>
      <c r="J653" s="36">
        <f t="shared" si="41"/>
        <v>7.3045592136788094E-4</v>
      </c>
      <c r="K653" s="36">
        <f t="shared" si="42"/>
        <v>9736.2469759124851</v>
      </c>
      <c r="L653" s="36"/>
    </row>
    <row r="654" spans="2:12">
      <c r="B654" s="36" t="s">
        <v>88</v>
      </c>
      <c r="C654" s="36" t="s">
        <v>837</v>
      </c>
      <c r="D654" s="57" t="s">
        <v>842</v>
      </c>
      <c r="E654" s="37">
        <v>78</v>
      </c>
      <c r="F654" s="37">
        <v>0</v>
      </c>
      <c r="G654" s="36">
        <f t="shared" si="40"/>
        <v>78</v>
      </c>
      <c r="H654" s="32">
        <f t="shared" si="43"/>
        <v>31.200000000000003</v>
      </c>
      <c r="I654" s="36"/>
      <c r="J654" s="36">
        <f t="shared" si="41"/>
        <v>4.5580449493355771E-4</v>
      </c>
      <c r="K654" s="36">
        <f t="shared" si="42"/>
        <v>6075.4181129693907</v>
      </c>
      <c r="L654" s="36"/>
    </row>
    <row r="655" spans="2:12">
      <c r="B655" s="36" t="s">
        <v>88</v>
      </c>
      <c r="C655" s="36" t="s">
        <v>837</v>
      </c>
      <c r="D655" s="57" t="s">
        <v>843</v>
      </c>
      <c r="E655" s="37">
        <v>135</v>
      </c>
      <c r="F655" s="37">
        <v>0</v>
      </c>
      <c r="G655" s="36">
        <f t="shared" si="40"/>
        <v>135</v>
      </c>
      <c r="H655" s="32">
        <f t="shared" si="43"/>
        <v>54</v>
      </c>
      <c r="I655" s="36"/>
      <c r="J655" s="36">
        <f t="shared" si="41"/>
        <v>7.8889239507731149E-4</v>
      </c>
      <c r="K655" s="36">
        <f t="shared" si="42"/>
        <v>10515.146733985484</v>
      </c>
      <c r="L655" s="36"/>
    </row>
    <row r="656" spans="2:12">
      <c r="B656" s="36" t="s">
        <v>88</v>
      </c>
      <c r="C656" s="36" t="s">
        <v>837</v>
      </c>
      <c r="D656" s="57" t="s">
        <v>844</v>
      </c>
      <c r="E656" s="37">
        <v>52</v>
      </c>
      <c r="F656" s="37">
        <v>0</v>
      </c>
      <c r="G656" s="36">
        <f t="shared" si="40"/>
        <v>52</v>
      </c>
      <c r="H656" s="32">
        <f t="shared" si="43"/>
        <v>20.8</v>
      </c>
      <c r="I656" s="36"/>
      <c r="J656" s="36">
        <f t="shared" si="41"/>
        <v>3.0386966328903851E-4</v>
      </c>
      <c r="K656" s="36">
        <f t="shared" si="42"/>
        <v>4050.2787419795941</v>
      </c>
      <c r="L656" s="36"/>
    </row>
    <row r="657" spans="2:12">
      <c r="B657" s="36" t="s">
        <v>88</v>
      </c>
      <c r="C657" s="36" t="s">
        <v>837</v>
      </c>
      <c r="D657" s="57" t="s">
        <v>845</v>
      </c>
      <c r="E657" s="37">
        <v>548</v>
      </c>
      <c r="F657" s="37">
        <v>121</v>
      </c>
      <c r="G657" s="36">
        <f t="shared" si="40"/>
        <v>669</v>
      </c>
      <c r="H657" s="32">
        <f t="shared" si="43"/>
        <v>267.60000000000002</v>
      </c>
      <c r="I657" s="36"/>
      <c r="J657" s="36">
        <f t="shared" si="41"/>
        <v>3.2023187592767903E-3</v>
      </c>
      <c r="K657" s="36">
        <f t="shared" si="42"/>
        <v>42683.70674240034</v>
      </c>
      <c r="L657" s="36"/>
    </row>
    <row r="658" spans="2:12">
      <c r="B658" s="36" t="s">
        <v>88</v>
      </c>
      <c r="C658" s="36" t="s">
        <v>837</v>
      </c>
      <c r="D658" s="57" t="s">
        <v>846</v>
      </c>
      <c r="E658" s="37">
        <v>31</v>
      </c>
      <c r="F658" s="37">
        <v>153</v>
      </c>
      <c r="G658" s="36">
        <f t="shared" si="40"/>
        <v>184</v>
      </c>
      <c r="H658" s="32">
        <f t="shared" si="43"/>
        <v>73.600000000000009</v>
      </c>
      <c r="I658" s="36"/>
      <c r="J658" s="36">
        <f t="shared" si="41"/>
        <v>1.8115306849923447E-4</v>
      </c>
      <c r="K658" s="36">
        <f t="shared" si="42"/>
        <v>2414.5892500262962</v>
      </c>
      <c r="L658" s="36"/>
    </row>
    <row r="659" spans="2:12">
      <c r="B659" s="36" t="s">
        <v>88</v>
      </c>
      <c r="C659" s="36" t="s">
        <v>837</v>
      </c>
      <c r="D659" s="57" t="s">
        <v>847</v>
      </c>
      <c r="E659" s="37">
        <v>233</v>
      </c>
      <c r="F659" s="37">
        <v>0</v>
      </c>
      <c r="G659" s="36">
        <f t="shared" si="40"/>
        <v>233</v>
      </c>
      <c r="H659" s="32">
        <f t="shared" si="43"/>
        <v>93.2</v>
      </c>
      <c r="I659" s="36"/>
      <c r="J659" s="36">
        <f t="shared" si="41"/>
        <v>1.3615698374297301E-3</v>
      </c>
      <c r="K659" s="36">
        <f t="shared" si="42"/>
        <v>18148.364363100874</v>
      </c>
      <c r="L659" s="36"/>
    </row>
    <row r="660" spans="2:12">
      <c r="B660" s="36" t="s">
        <v>88</v>
      </c>
      <c r="C660" s="36" t="s">
        <v>837</v>
      </c>
      <c r="D660" s="57" t="s">
        <v>848</v>
      </c>
      <c r="E660" s="37">
        <v>330</v>
      </c>
      <c r="F660" s="37">
        <v>0</v>
      </c>
      <c r="G660" s="36">
        <f t="shared" si="40"/>
        <v>330</v>
      </c>
      <c r="H660" s="32">
        <f t="shared" si="43"/>
        <v>132</v>
      </c>
      <c r="I660" s="36"/>
      <c r="J660" s="36">
        <f t="shared" si="41"/>
        <v>1.9284036324112058E-3</v>
      </c>
      <c r="K660" s="36">
        <f t="shared" si="42"/>
        <v>25703.692016408964</v>
      </c>
      <c r="L660" s="36"/>
    </row>
    <row r="661" spans="2:12">
      <c r="B661" s="36" t="s">
        <v>88</v>
      </c>
      <c r="C661" s="36" t="s">
        <v>837</v>
      </c>
      <c r="D661" s="57" t="s">
        <v>849</v>
      </c>
      <c r="E661" s="37">
        <v>123</v>
      </c>
      <c r="F661" s="37">
        <v>147</v>
      </c>
      <c r="G661" s="36">
        <f t="shared" si="40"/>
        <v>270</v>
      </c>
      <c r="H661" s="32">
        <f t="shared" si="43"/>
        <v>108</v>
      </c>
      <c r="I661" s="36"/>
      <c r="J661" s="36">
        <f t="shared" si="41"/>
        <v>7.1876862662599485E-4</v>
      </c>
      <c r="K661" s="36">
        <f t="shared" si="42"/>
        <v>9580.4670242978846</v>
      </c>
      <c r="L661" s="36"/>
    </row>
    <row r="662" spans="2:12">
      <c r="B662" s="36" t="s">
        <v>88</v>
      </c>
      <c r="C662" s="36" t="s">
        <v>837</v>
      </c>
      <c r="D662" s="57" t="s">
        <v>850</v>
      </c>
      <c r="E662" s="37">
        <v>201</v>
      </c>
      <c r="F662" s="37">
        <v>63</v>
      </c>
      <c r="G662" s="36">
        <f t="shared" si="40"/>
        <v>264</v>
      </c>
      <c r="H662" s="32">
        <f t="shared" si="43"/>
        <v>105.60000000000001</v>
      </c>
      <c r="I662" s="36"/>
      <c r="J662" s="36">
        <f t="shared" si="41"/>
        <v>1.1745731215595525E-3</v>
      </c>
      <c r="K662" s="36">
        <f t="shared" si="42"/>
        <v>15655.885137267276</v>
      </c>
      <c r="L662" s="36"/>
    </row>
    <row r="663" spans="2:12">
      <c r="B663" s="36" t="s">
        <v>88</v>
      </c>
      <c r="C663" s="36" t="s">
        <v>837</v>
      </c>
      <c r="D663" s="57" t="s">
        <v>851</v>
      </c>
      <c r="E663" s="37">
        <v>80</v>
      </c>
      <c r="F663" s="37">
        <v>0</v>
      </c>
      <c r="G663" s="36">
        <f t="shared" si="40"/>
        <v>80</v>
      </c>
      <c r="H663" s="32">
        <f t="shared" si="43"/>
        <v>32</v>
      </c>
      <c r="I663" s="36"/>
      <c r="J663" s="36">
        <f t="shared" si="41"/>
        <v>4.6749178967544385E-4</v>
      </c>
      <c r="K663" s="36">
        <f t="shared" si="42"/>
        <v>6231.1980645839913</v>
      </c>
      <c r="L663" s="36"/>
    </row>
    <row r="664" spans="2:12">
      <c r="B664" s="36" t="s">
        <v>88</v>
      </c>
      <c r="C664" s="36" t="s">
        <v>837</v>
      </c>
      <c r="D664" s="57" t="s">
        <v>852</v>
      </c>
      <c r="E664" s="37">
        <v>99</v>
      </c>
      <c r="F664" s="37">
        <v>0</v>
      </c>
      <c r="G664" s="36">
        <f t="shared" si="40"/>
        <v>99</v>
      </c>
      <c r="H664" s="32">
        <f t="shared" si="43"/>
        <v>39.6</v>
      </c>
      <c r="I664" s="36"/>
      <c r="J664" s="36">
        <f t="shared" si="41"/>
        <v>5.7852108972336169E-4</v>
      </c>
      <c r="K664" s="36">
        <f t="shared" si="42"/>
        <v>7711.1076049226876</v>
      </c>
      <c r="L664" s="36"/>
    </row>
    <row r="665" spans="2:12">
      <c r="B665" s="46" t="s">
        <v>88</v>
      </c>
      <c r="C665" s="46" t="s">
        <v>853</v>
      </c>
      <c r="D665" s="62" t="s">
        <v>854</v>
      </c>
      <c r="E665" s="47">
        <v>118</v>
      </c>
      <c r="F665" s="47">
        <v>0</v>
      </c>
      <c r="G665" s="46">
        <f t="shared" si="40"/>
        <v>118</v>
      </c>
      <c r="H665" s="32">
        <f t="shared" si="43"/>
        <v>47.2</v>
      </c>
      <c r="I665" s="46">
        <f>SUM(H665:H666)</f>
        <v>117.60000000000001</v>
      </c>
      <c r="J665" s="46">
        <f t="shared" si="41"/>
        <v>6.8955038977127963E-4</v>
      </c>
      <c r="K665" s="46">
        <f t="shared" si="42"/>
        <v>9191.0171452613868</v>
      </c>
      <c r="L665" s="46">
        <f>SUM(K665:K666)</f>
        <v>20329.283685705268</v>
      </c>
    </row>
    <row r="666" spans="2:12">
      <c r="B666" s="46" t="s">
        <v>88</v>
      </c>
      <c r="C666" s="46" t="s">
        <v>853</v>
      </c>
      <c r="D666" s="62" t="s">
        <v>855</v>
      </c>
      <c r="E666" s="47">
        <v>143</v>
      </c>
      <c r="F666" s="47">
        <v>33</v>
      </c>
      <c r="G666" s="46">
        <f t="shared" si="40"/>
        <v>176</v>
      </c>
      <c r="H666" s="32">
        <f t="shared" si="43"/>
        <v>70.400000000000006</v>
      </c>
      <c r="I666" s="46"/>
      <c r="J666" s="46">
        <f t="shared" si="41"/>
        <v>8.3564157404485584E-4</v>
      </c>
      <c r="K666" s="46">
        <f t="shared" si="42"/>
        <v>11138.266540443883</v>
      </c>
      <c r="L666" s="46"/>
    </row>
    <row r="667" spans="2:12">
      <c r="B667" s="48" t="s">
        <v>88</v>
      </c>
      <c r="C667" s="48" t="s">
        <v>856</v>
      </c>
      <c r="D667" s="63" t="s">
        <v>857</v>
      </c>
      <c r="E667" s="49">
        <v>117</v>
      </c>
      <c r="F667" s="49">
        <v>0</v>
      </c>
      <c r="G667" s="48">
        <f t="shared" si="40"/>
        <v>117</v>
      </c>
      <c r="H667" s="32">
        <f t="shared" si="43"/>
        <v>46.800000000000004</v>
      </c>
      <c r="I667" s="48">
        <f>SUM(H667:H678)</f>
        <v>1365.2</v>
      </c>
      <c r="J667" s="48">
        <f t="shared" si="41"/>
        <v>6.8370674240033659E-4</v>
      </c>
      <c r="K667" s="48">
        <f t="shared" si="42"/>
        <v>9113.1271694540865</v>
      </c>
      <c r="L667" s="48">
        <f>SUM(K667:K678)</f>
        <v>212639.63395392866</v>
      </c>
    </row>
    <row r="668" spans="2:12">
      <c r="B668" s="48" t="s">
        <v>88</v>
      </c>
      <c r="C668" s="48" t="s">
        <v>856</v>
      </c>
      <c r="D668" s="63" t="s">
        <v>858</v>
      </c>
      <c r="E668" s="49">
        <v>122</v>
      </c>
      <c r="F668" s="49">
        <v>13</v>
      </c>
      <c r="G668" s="48">
        <f t="shared" si="40"/>
        <v>135</v>
      </c>
      <c r="H668" s="32">
        <f t="shared" si="43"/>
        <v>54</v>
      </c>
      <c r="I668" s="48"/>
      <c r="J668" s="48">
        <f t="shared" si="41"/>
        <v>7.1292497925505181E-4</v>
      </c>
      <c r="K668" s="48">
        <f t="shared" si="42"/>
        <v>9502.5770484905861</v>
      </c>
      <c r="L668" s="48"/>
    </row>
    <row r="669" spans="2:12">
      <c r="B669" s="48" t="s">
        <v>88</v>
      </c>
      <c r="C669" s="48" t="s">
        <v>856</v>
      </c>
      <c r="D669" s="63" t="s">
        <v>859</v>
      </c>
      <c r="E669" s="49">
        <v>217</v>
      </c>
      <c r="F669" s="49">
        <v>0</v>
      </c>
      <c r="G669" s="48">
        <f t="shared" si="40"/>
        <v>217</v>
      </c>
      <c r="H669" s="32">
        <f t="shared" si="43"/>
        <v>86.800000000000011</v>
      </c>
      <c r="I669" s="48"/>
      <c r="J669" s="48">
        <f t="shared" si="41"/>
        <v>1.2680714794946414E-3</v>
      </c>
      <c r="K669" s="48">
        <f t="shared" si="42"/>
        <v>16902.124750184077</v>
      </c>
      <c r="L669" s="48"/>
    </row>
    <row r="670" spans="2:12">
      <c r="B670" s="48" t="s">
        <v>88</v>
      </c>
      <c r="C670" s="48" t="s">
        <v>856</v>
      </c>
      <c r="D670" s="63" t="s">
        <v>860</v>
      </c>
      <c r="E670" s="49">
        <v>45</v>
      </c>
      <c r="F670" s="49">
        <v>0</v>
      </c>
      <c r="G670" s="48">
        <f t="shared" si="40"/>
        <v>45</v>
      </c>
      <c r="H670" s="32">
        <f t="shared" si="43"/>
        <v>18</v>
      </c>
      <c r="I670" s="48"/>
      <c r="J670" s="48">
        <f t="shared" si="41"/>
        <v>2.6296413169243715E-4</v>
      </c>
      <c r="K670" s="48">
        <f t="shared" si="42"/>
        <v>3505.0489113284948</v>
      </c>
      <c r="L670" s="48"/>
    </row>
    <row r="671" spans="2:12">
      <c r="B671" s="48" t="s">
        <v>88</v>
      </c>
      <c r="C671" s="48" t="s">
        <v>856</v>
      </c>
      <c r="D671" s="63" t="s">
        <v>861</v>
      </c>
      <c r="E671" s="49">
        <v>491</v>
      </c>
      <c r="F671" s="49">
        <v>0</v>
      </c>
      <c r="G671" s="48">
        <f t="shared" si="40"/>
        <v>491</v>
      </c>
      <c r="H671" s="32">
        <f t="shared" si="43"/>
        <v>196.4</v>
      </c>
      <c r="I671" s="48"/>
      <c r="J671" s="48">
        <f t="shared" si="41"/>
        <v>2.8692308591330364E-3</v>
      </c>
      <c r="K671" s="48">
        <f t="shared" si="42"/>
        <v>38243.978121384243</v>
      </c>
      <c r="L671" s="48"/>
    </row>
    <row r="672" spans="2:12">
      <c r="B672" s="48" t="s">
        <v>88</v>
      </c>
      <c r="C672" s="48" t="s">
        <v>856</v>
      </c>
      <c r="D672" s="63" t="s">
        <v>862</v>
      </c>
      <c r="E672" s="49">
        <v>635</v>
      </c>
      <c r="F672" s="49">
        <v>137</v>
      </c>
      <c r="G672" s="48">
        <f t="shared" si="40"/>
        <v>772</v>
      </c>
      <c r="H672" s="32">
        <f t="shared" si="43"/>
        <v>308.8</v>
      </c>
      <c r="I672" s="48"/>
      <c r="J672" s="48">
        <f t="shared" si="41"/>
        <v>3.7107160805488352E-3</v>
      </c>
      <c r="K672" s="48">
        <f t="shared" si="42"/>
        <v>49460.134637635427</v>
      </c>
      <c r="L672" s="48"/>
    </row>
    <row r="673" spans="2:12">
      <c r="B673" s="48" t="s">
        <v>88</v>
      </c>
      <c r="C673" s="48" t="s">
        <v>856</v>
      </c>
      <c r="D673" s="63" t="s">
        <v>863</v>
      </c>
      <c r="E673" s="49">
        <v>201</v>
      </c>
      <c r="F673" s="49">
        <v>0</v>
      </c>
      <c r="G673" s="48">
        <f t="shared" si="40"/>
        <v>201</v>
      </c>
      <c r="H673" s="32">
        <f t="shared" si="43"/>
        <v>80.400000000000006</v>
      </c>
      <c r="I673" s="48"/>
      <c r="J673" s="48">
        <f t="shared" si="41"/>
        <v>1.1745731215595525E-3</v>
      </c>
      <c r="K673" s="48">
        <f t="shared" si="42"/>
        <v>15655.885137267276</v>
      </c>
      <c r="L673" s="48"/>
    </row>
    <row r="674" spans="2:12">
      <c r="B674" s="48" t="s">
        <v>88</v>
      </c>
      <c r="C674" s="48" t="s">
        <v>856</v>
      </c>
      <c r="D674" s="63" t="s">
        <v>864</v>
      </c>
      <c r="E674" s="49">
        <v>332</v>
      </c>
      <c r="F674" s="49">
        <v>0</v>
      </c>
      <c r="G674" s="48">
        <f t="shared" si="40"/>
        <v>332</v>
      </c>
      <c r="H674" s="32">
        <f t="shared" si="43"/>
        <v>132.80000000000001</v>
      </c>
      <c r="I674" s="48"/>
      <c r="J674" s="48">
        <f t="shared" si="41"/>
        <v>1.9400909271530919E-3</v>
      </c>
      <c r="K674" s="48">
        <f t="shared" si="42"/>
        <v>25859.471968023561</v>
      </c>
      <c r="L674" s="48"/>
    </row>
    <row r="675" spans="2:12">
      <c r="B675" s="48" t="s">
        <v>88</v>
      </c>
      <c r="C675" s="48" t="s">
        <v>856</v>
      </c>
      <c r="D675" s="63" t="s">
        <v>865</v>
      </c>
      <c r="E675" s="49">
        <v>82</v>
      </c>
      <c r="F675" s="49">
        <v>191</v>
      </c>
      <c r="G675" s="48">
        <f t="shared" si="40"/>
        <v>273</v>
      </c>
      <c r="H675" s="32">
        <f t="shared" si="43"/>
        <v>109.2</v>
      </c>
      <c r="I675" s="48"/>
      <c r="J675" s="48">
        <f t="shared" si="41"/>
        <v>4.7917908441732994E-4</v>
      </c>
      <c r="K675" s="48">
        <f t="shared" si="42"/>
        <v>6386.9780161985909</v>
      </c>
      <c r="L675" s="48"/>
    </row>
    <row r="676" spans="2:12">
      <c r="B676" s="48" t="s">
        <v>88</v>
      </c>
      <c r="C676" s="48" t="s">
        <v>856</v>
      </c>
      <c r="D676" s="63" t="s">
        <v>866</v>
      </c>
      <c r="E676" s="49">
        <v>79</v>
      </c>
      <c r="F676" s="49">
        <v>261</v>
      </c>
      <c r="G676" s="48">
        <f t="shared" si="40"/>
        <v>340</v>
      </c>
      <c r="H676" s="32">
        <f t="shared" si="43"/>
        <v>136</v>
      </c>
      <c r="I676" s="48"/>
      <c r="J676" s="48">
        <f t="shared" si="41"/>
        <v>4.6164814230450075E-4</v>
      </c>
      <c r="K676" s="48">
        <f t="shared" si="42"/>
        <v>6153.308088776691</v>
      </c>
      <c r="L676" s="48"/>
    </row>
    <row r="677" spans="2:12">
      <c r="B677" s="48" t="s">
        <v>88</v>
      </c>
      <c r="C677" s="48" t="s">
        <v>856</v>
      </c>
      <c r="D677" s="63" t="s">
        <v>867</v>
      </c>
      <c r="E677" s="49">
        <v>201</v>
      </c>
      <c r="F677" s="49">
        <v>27</v>
      </c>
      <c r="G677" s="48">
        <f t="shared" si="40"/>
        <v>228</v>
      </c>
      <c r="H677" s="32">
        <f t="shared" si="43"/>
        <v>91.2</v>
      </c>
      <c r="I677" s="48"/>
      <c r="J677" s="48">
        <f t="shared" si="41"/>
        <v>1.1745731215595525E-3</v>
      </c>
      <c r="K677" s="48">
        <f t="shared" si="42"/>
        <v>15655.885137267276</v>
      </c>
      <c r="L677" s="48"/>
    </row>
    <row r="678" spans="2:12">
      <c r="B678" s="48" t="s">
        <v>88</v>
      </c>
      <c r="C678" s="48" t="s">
        <v>856</v>
      </c>
      <c r="D678" s="63" t="s">
        <v>251</v>
      </c>
      <c r="E678" s="49">
        <v>208</v>
      </c>
      <c r="F678" s="49">
        <v>54</v>
      </c>
      <c r="G678" s="48">
        <f t="shared" si="40"/>
        <v>262</v>
      </c>
      <c r="H678" s="32">
        <f t="shared" si="43"/>
        <v>104.80000000000001</v>
      </c>
      <c r="I678" s="48"/>
      <c r="J678" s="48">
        <f t="shared" si="41"/>
        <v>1.215478653156154E-3</v>
      </c>
      <c r="K678" s="48">
        <f t="shared" si="42"/>
        <v>16201.114967918376</v>
      </c>
      <c r="L678" s="48"/>
    </row>
    <row r="679" spans="2:12">
      <c r="B679" s="42" t="s">
        <v>88</v>
      </c>
      <c r="C679" s="42" t="s">
        <v>868</v>
      </c>
      <c r="D679" s="60" t="s">
        <v>869</v>
      </c>
      <c r="E679" s="43">
        <v>57</v>
      </c>
      <c r="F679" s="43">
        <v>0</v>
      </c>
      <c r="G679" s="42">
        <f t="shared" si="40"/>
        <v>57</v>
      </c>
      <c r="H679" s="32">
        <f t="shared" si="43"/>
        <v>22.8</v>
      </c>
      <c r="I679" s="42">
        <f>SUM(H679:H680)</f>
        <v>120</v>
      </c>
      <c r="J679" s="42">
        <f t="shared" si="41"/>
        <v>3.3308790014375373E-4</v>
      </c>
      <c r="K679" s="42">
        <f t="shared" si="42"/>
        <v>4439.7286210160937</v>
      </c>
      <c r="L679" s="42">
        <f>SUM(K679:K680)</f>
        <v>20251.393709897973</v>
      </c>
    </row>
    <row r="680" spans="2:12">
      <c r="B680" s="42" t="s">
        <v>88</v>
      </c>
      <c r="C680" s="42" t="s">
        <v>868</v>
      </c>
      <c r="D680" s="60" t="s">
        <v>870</v>
      </c>
      <c r="E680" s="43">
        <v>203</v>
      </c>
      <c r="F680" s="43">
        <v>40</v>
      </c>
      <c r="G680" s="42">
        <f t="shared" si="40"/>
        <v>243</v>
      </c>
      <c r="H680" s="32">
        <f t="shared" si="43"/>
        <v>97.2</v>
      </c>
      <c r="I680" s="42"/>
      <c r="J680" s="42">
        <f t="shared" si="41"/>
        <v>1.1862604163014388E-3</v>
      </c>
      <c r="K680" s="42">
        <f t="shared" si="42"/>
        <v>15811.665088881879</v>
      </c>
      <c r="L680" s="42"/>
    </row>
    <row r="681" spans="2:12">
      <c r="B681" s="36" t="s">
        <v>88</v>
      </c>
      <c r="C681" s="36" t="s">
        <v>871</v>
      </c>
      <c r="D681" s="57" t="s">
        <v>872</v>
      </c>
      <c r="E681" s="37">
        <v>46</v>
      </c>
      <c r="F681" s="37">
        <v>0</v>
      </c>
      <c r="G681" s="36">
        <f t="shared" si="40"/>
        <v>46</v>
      </c>
      <c r="H681" s="32">
        <f t="shared" si="43"/>
        <v>18.400000000000002</v>
      </c>
      <c r="I681" s="36">
        <f>SUM(H681:H685)</f>
        <v>291.60000000000002</v>
      </c>
      <c r="J681" s="36">
        <f t="shared" si="41"/>
        <v>2.6880777906338019E-4</v>
      </c>
      <c r="K681" s="36">
        <f t="shared" si="42"/>
        <v>3582.9388871357946</v>
      </c>
      <c r="L681" s="36">
        <f>SUM(K681:K685)</f>
        <v>49849.58451667193</v>
      </c>
    </row>
    <row r="682" spans="2:12">
      <c r="B682" s="36" t="s">
        <v>88</v>
      </c>
      <c r="C682" s="36" t="s">
        <v>871</v>
      </c>
      <c r="D682" s="57" t="s">
        <v>873</v>
      </c>
      <c r="E682" s="37">
        <v>40</v>
      </c>
      <c r="F682" s="37">
        <v>0</v>
      </c>
      <c r="G682" s="36">
        <f t="shared" si="40"/>
        <v>40</v>
      </c>
      <c r="H682" s="32">
        <f t="shared" si="43"/>
        <v>16</v>
      </c>
      <c r="I682" s="36"/>
      <c r="J682" s="36">
        <f t="shared" si="41"/>
        <v>2.3374589483772193E-4</v>
      </c>
      <c r="K682" s="36">
        <f t="shared" si="42"/>
        <v>3115.5990322919956</v>
      </c>
      <c r="L682" s="36"/>
    </row>
    <row r="683" spans="2:12">
      <c r="B683" s="36" t="s">
        <v>88</v>
      </c>
      <c r="C683" s="36" t="s">
        <v>871</v>
      </c>
      <c r="D683" s="57" t="s">
        <v>874</v>
      </c>
      <c r="E683" s="37">
        <v>22</v>
      </c>
      <c r="F683" s="37">
        <v>0</v>
      </c>
      <c r="G683" s="36">
        <f t="shared" si="40"/>
        <v>22</v>
      </c>
      <c r="H683" s="32">
        <f t="shared" si="43"/>
        <v>8.8000000000000007</v>
      </c>
      <c r="I683" s="36"/>
      <c r="J683" s="36">
        <f t="shared" si="41"/>
        <v>1.2856024216074705E-4</v>
      </c>
      <c r="K683" s="36">
        <f t="shared" si="42"/>
        <v>1713.5794677605975</v>
      </c>
      <c r="L683" s="36"/>
    </row>
    <row r="684" spans="2:12">
      <c r="B684" s="36" t="s">
        <v>88</v>
      </c>
      <c r="C684" s="36" t="s">
        <v>871</v>
      </c>
      <c r="D684" s="57" t="s">
        <v>875</v>
      </c>
      <c r="E684" s="37">
        <v>475</v>
      </c>
      <c r="F684" s="37">
        <v>89</v>
      </c>
      <c r="G684" s="36">
        <f t="shared" si="40"/>
        <v>564</v>
      </c>
      <c r="H684" s="32">
        <f t="shared" si="43"/>
        <v>225.60000000000002</v>
      </c>
      <c r="I684" s="36"/>
      <c r="J684" s="36">
        <f t="shared" si="41"/>
        <v>2.7757325011979477E-3</v>
      </c>
      <c r="K684" s="36">
        <f t="shared" si="42"/>
        <v>36997.738508467446</v>
      </c>
      <c r="L684" s="36"/>
    </row>
    <row r="685" spans="2:12">
      <c r="B685" s="36" t="s">
        <v>88</v>
      </c>
      <c r="C685" s="36" t="s">
        <v>871</v>
      </c>
      <c r="D685" s="57" t="s">
        <v>876</v>
      </c>
      <c r="E685" s="37">
        <v>57</v>
      </c>
      <c r="F685" s="37">
        <v>0</v>
      </c>
      <c r="G685" s="36">
        <f t="shared" si="40"/>
        <v>57</v>
      </c>
      <c r="H685" s="32">
        <f t="shared" si="43"/>
        <v>22.8</v>
      </c>
      <c r="I685" s="36"/>
      <c r="J685" s="36">
        <f t="shared" si="41"/>
        <v>3.3308790014375373E-4</v>
      </c>
      <c r="K685" s="36">
        <f t="shared" si="42"/>
        <v>4439.7286210160937</v>
      </c>
      <c r="L685" s="36"/>
    </row>
    <row r="686" spans="2:12">
      <c r="B686" s="46" t="s">
        <v>85</v>
      </c>
      <c r="C686" s="46" t="s">
        <v>877</v>
      </c>
      <c r="D686" s="62" t="s">
        <v>878</v>
      </c>
      <c r="E686" s="47">
        <v>75</v>
      </c>
      <c r="F686" s="47">
        <v>0</v>
      </c>
      <c r="G686" s="46">
        <f t="shared" si="40"/>
        <v>75</v>
      </c>
      <c r="H686" s="32">
        <f t="shared" si="43"/>
        <v>30</v>
      </c>
      <c r="I686" s="46">
        <f>SUM(H686:H693)</f>
        <v>1540</v>
      </c>
      <c r="J686" s="46">
        <f t="shared" si="41"/>
        <v>4.3827355282072858E-4</v>
      </c>
      <c r="K686" s="46">
        <f t="shared" si="42"/>
        <v>5841.7481855474916</v>
      </c>
      <c r="L686" s="46">
        <f>SUM(K686:K693)</f>
        <v>219649.73177658569</v>
      </c>
    </row>
    <row r="687" spans="2:12">
      <c r="B687" s="46" t="s">
        <v>88</v>
      </c>
      <c r="C687" s="46" t="s">
        <v>877</v>
      </c>
      <c r="D687" s="62" t="s">
        <v>879</v>
      </c>
      <c r="E687" s="47">
        <v>291</v>
      </c>
      <c r="F687" s="47">
        <v>214</v>
      </c>
      <c r="G687" s="46">
        <f t="shared" si="40"/>
        <v>505</v>
      </c>
      <c r="H687" s="32">
        <f t="shared" si="43"/>
        <v>202</v>
      </c>
      <c r="I687" s="46"/>
      <c r="J687" s="46">
        <f t="shared" si="41"/>
        <v>1.7005013849444269E-3</v>
      </c>
      <c r="K687" s="46">
        <f t="shared" si="42"/>
        <v>22665.982959924266</v>
      </c>
      <c r="L687" s="46"/>
    </row>
    <row r="688" spans="2:12">
      <c r="B688" s="46" t="s">
        <v>88</v>
      </c>
      <c r="C688" s="46" t="s">
        <v>877</v>
      </c>
      <c r="D688" s="62" t="s">
        <v>880</v>
      </c>
      <c r="E688" s="47">
        <v>267</v>
      </c>
      <c r="F688" s="47">
        <v>133</v>
      </c>
      <c r="G688" s="46">
        <f t="shared" si="40"/>
        <v>400</v>
      </c>
      <c r="H688" s="32">
        <f t="shared" si="43"/>
        <v>160</v>
      </c>
      <c r="I688" s="46"/>
      <c r="J688" s="46">
        <f t="shared" si="41"/>
        <v>1.5602538480417939E-3</v>
      </c>
      <c r="K688" s="46">
        <f t="shared" si="42"/>
        <v>20796.62354054907</v>
      </c>
      <c r="L688" s="46"/>
    </row>
    <row r="689" spans="2:12">
      <c r="B689" s="46" t="s">
        <v>88</v>
      </c>
      <c r="C689" s="46" t="s">
        <v>877</v>
      </c>
      <c r="D689" s="62" t="s">
        <v>881</v>
      </c>
      <c r="E689" s="47">
        <v>267</v>
      </c>
      <c r="F689" s="47">
        <v>237</v>
      </c>
      <c r="G689" s="46">
        <f t="shared" si="40"/>
        <v>504</v>
      </c>
      <c r="H689" s="32">
        <f t="shared" si="43"/>
        <v>201.60000000000002</v>
      </c>
      <c r="I689" s="46"/>
      <c r="J689" s="46">
        <f t="shared" si="41"/>
        <v>1.5602538480417939E-3</v>
      </c>
      <c r="K689" s="46">
        <f t="shared" si="42"/>
        <v>20796.62354054907</v>
      </c>
      <c r="L689" s="46"/>
    </row>
    <row r="690" spans="2:12">
      <c r="B690" s="46" t="s">
        <v>88</v>
      </c>
      <c r="C690" s="46" t="s">
        <v>877</v>
      </c>
      <c r="D690" s="62" t="s">
        <v>882</v>
      </c>
      <c r="E690" s="47">
        <v>597</v>
      </c>
      <c r="F690" s="47">
        <v>0</v>
      </c>
      <c r="G690" s="46">
        <f t="shared" si="40"/>
        <v>597</v>
      </c>
      <c r="H690" s="32">
        <f t="shared" si="43"/>
        <v>238.8</v>
      </c>
      <c r="I690" s="46"/>
      <c r="J690" s="46">
        <f t="shared" si="41"/>
        <v>3.4886574804529995E-3</v>
      </c>
      <c r="K690" s="46">
        <f t="shared" si="42"/>
        <v>46500.315556958027</v>
      </c>
      <c r="L690" s="46"/>
    </row>
    <row r="691" spans="2:12">
      <c r="B691" s="46" t="s">
        <v>88</v>
      </c>
      <c r="C691" s="46" t="s">
        <v>877</v>
      </c>
      <c r="D691" s="62" t="s">
        <v>883</v>
      </c>
      <c r="E691" s="47">
        <v>543</v>
      </c>
      <c r="F691" s="47">
        <v>0</v>
      </c>
      <c r="G691" s="46">
        <f t="shared" si="40"/>
        <v>543</v>
      </c>
      <c r="H691" s="32">
        <f t="shared" si="43"/>
        <v>217.20000000000002</v>
      </c>
      <c r="I691" s="46"/>
      <c r="J691" s="46">
        <f t="shared" si="41"/>
        <v>3.1731005224220751E-3</v>
      </c>
      <c r="K691" s="46">
        <f t="shared" si="42"/>
        <v>42294.256863363837</v>
      </c>
      <c r="L691" s="46"/>
    </row>
    <row r="692" spans="2:12">
      <c r="B692" s="46" t="s">
        <v>88</v>
      </c>
      <c r="C692" s="46" t="s">
        <v>877</v>
      </c>
      <c r="D692" s="62" t="s">
        <v>884</v>
      </c>
      <c r="E692" s="47">
        <v>185</v>
      </c>
      <c r="F692" s="47">
        <v>252</v>
      </c>
      <c r="G692" s="46">
        <f t="shared" si="40"/>
        <v>437</v>
      </c>
      <c r="H692" s="32">
        <f t="shared" si="43"/>
        <v>174.8</v>
      </c>
      <c r="I692" s="46"/>
      <c r="J692" s="46">
        <f t="shared" si="41"/>
        <v>1.0810747636244638E-3</v>
      </c>
      <c r="K692" s="46">
        <f t="shared" si="42"/>
        <v>14409.645524350479</v>
      </c>
      <c r="L692" s="46"/>
    </row>
    <row r="693" spans="2:12">
      <c r="B693" s="46" t="s">
        <v>88</v>
      </c>
      <c r="C693" s="46" t="s">
        <v>877</v>
      </c>
      <c r="D693" s="62" t="s">
        <v>885</v>
      </c>
      <c r="E693" s="47">
        <v>595</v>
      </c>
      <c r="F693" s="47">
        <v>194</v>
      </c>
      <c r="G693" s="46">
        <f t="shared" si="40"/>
        <v>789</v>
      </c>
      <c r="H693" s="32">
        <f t="shared" si="43"/>
        <v>315.60000000000002</v>
      </c>
      <c r="I693" s="46"/>
      <c r="J693" s="46">
        <f t="shared" si="41"/>
        <v>3.4769701857111134E-3</v>
      </c>
      <c r="K693" s="46">
        <f t="shared" si="42"/>
        <v>46344.53560534343</v>
      </c>
      <c r="L693" s="46"/>
    </row>
    <row r="694" spans="2:12">
      <c r="B694" s="32" t="s">
        <v>88</v>
      </c>
      <c r="C694" s="32" t="s">
        <v>886</v>
      </c>
      <c r="D694" s="55" t="s">
        <v>887</v>
      </c>
      <c r="E694" s="33">
        <v>37</v>
      </c>
      <c r="F694" s="33">
        <v>0</v>
      </c>
      <c r="G694" s="32">
        <f t="shared" si="40"/>
        <v>37</v>
      </c>
      <c r="H694" s="32">
        <f t="shared" si="43"/>
        <v>14.8</v>
      </c>
      <c r="I694" s="32">
        <f>SUM(H694:H696)</f>
        <v>124.8</v>
      </c>
      <c r="J694" s="32">
        <f t="shared" si="41"/>
        <v>2.1621495272489277E-4</v>
      </c>
      <c r="K694" s="32">
        <f t="shared" si="42"/>
        <v>2881.9291048700957</v>
      </c>
      <c r="L694" s="32">
        <f>SUM(K694:K696)</f>
        <v>20718.733564741771</v>
      </c>
    </row>
    <row r="695" spans="2:12">
      <c r="B695" s="32" t="s">
        <v>88</v>
      </c>
      <c r="C695" s="32" t="s">
        <v>886</v>
      </c>
      <c r="D695" s="55" t="s">
        <v>888</v>
      </c>
      <c r="E695" s="33">
        <v>20</v>
      </c>
      <c r="F695" s="33">
        <v>0</v>
      </c>
      <c r="G695" s="32">
        <f t="shared" si="40"/>
        <v>20</v>
      </c>
      <c r="H695" s="32">
        <f t="shared" si="43"/>
        <v>8</v>
      </c>
      <c r="I695" s="32"/>
      <c r="J695" s="32">
        <f t="shared" si="41"/>
        <v>1.1687294741886096E-4</v>
      </c>
      <c r="K695" s="32">
        <f t="shared" si="42"/>
        <v>1557.7995161459978</v>
      </c>
      <c r="L695" s="32"/>
    </row>
    <row r="696" spans="2:12">
      <c r="B696" s="32" t="s">
        <v>88</v>
      </c>
      <c r="C696" s="32" t="s">
        <v>886</v>
      </c>
      <c r="D696" s="55" t="s">
        <v>889</v>
      </c>
      <c r="E696" s="33">
        <v>209</v>
      </c>
      <c r="F696" s="33">
        <v>46</v>
      </c>
      <c r="G696" s="32">
        <f t="shared" si="40"/>
        <v>255</v>
      </c>
      <c r="H696" s="32">
        <f t="shared" si="43"/>
        <v>102</v>
      </c>
      <c r="I696" s="32"/>
      <c r="J696" s="32">
        <f t="shared" si="41"/>
        <v>1.2213223005270971E-3</v>
      </c>
      <c r="K696" s="32">
        <f t="shared" si="42"/>
        <v>16279.004943725677</v>
      </c>
      <c r="L696" s="32"/>
    </row>
    <row r="697" spans="2:12">
      <c r="B697" s="34" t="s">
        <v>88</v>
      </c>
      <c r="C697" s="34" t="s">
        <v>890</v>
      </c>
      <c r="D697" s="56" t="s">
        <v>891</v>
      </c>
      <c r="E697" s="35">
        <v>100</v>
      </c>
      <c r="F697" s="35">
        <v>27</v>
      </c>
      <c r="G697" s="34">
        <f t="shared" si="40"/>
        <v>127</v>
      </c>
      <c r="H697" s="32">
        <f t="shared" si="43"/>
        <v>50.800000000000004</v>
      </c>
      <c r="I697" s="34">
        <f>H697</f>
        <v>50.800000000000004</v>
      </c>
      <c r="J697" s="34">
        <f t="shared" si="41"/>
        <v>5.8436473709430473E-4</v>
      </c>
      <c r="K697" s="34">
        <f t="shared" si="42"/>
        <v>7788.9975807299879</v>
      </c>
      <c r="L697" s="34">
        <f>K697</f>
        <v>7788.9975807299879</v>
      </c>
    </row>
    <row r="698" spans="2:12">
      <c r="B698" s="36" t="s">
        <v>88</v>
      </c>
      <c r="C698" s="36" t="s">
        <v>892</v>
      </c>
      <c r="D698" s="57" t="s">
        <v>893</v>
      </c>
      <c r="E698" s="37">
        <v>46</v>
      </c>
      <c r="F698" s="37">
        <v>0</v>
      </c>
      <c r="G698" s="36">
        <f t="shared" si="40"/>
        <v>46</v>
      </c>
      <c r="H698" s="32">
        <f t="shared" si="43"/>
        <v>18.400000000000002</v>
      </c>
      <c r="I698" s="36">
        <f>SUM(H698:H701)</f>
        <v>136</v>
      </c>
      <c r="J698" s="36">
        <f t="shared" si="41"/>
        <v>2.6880777906338019E-4</v>
      </c>
      <c r="K698" s="36">
        <f t="shared" si="42"/>
        <v>3582.9388871357946</v>
      </c>
      <c r="L698" s="36">
        <f>SUM(K698:K701)</f>
        <v>22276.533080887766</v>
      </c>
    </row>
    <row r="699" spans="2:12">
      <c r="B699" s="36" t="s">
        <v>88</v>
      </c>
      <c r="C699" s="36" t="s">
        <v>892</v>
      </c>
      <c r="D699" s="57" t="s">
        <v>894</v>
      </c>
      <c r="E699" s="37">
        <v>32</v>
      </c>
      <c r="F699" s="37">
        <v>0</v>
      </c>
      <c r="G699" s="36">
        <f t="shared" si="40"/>
        <v>32</v>
      </c>
      <c r="H699" s="32">
        <f t="shared" si="43"/>
        <v>12.8</v>
      </c>
      <c r="I699" s="36"/>
      <c r="J699" s="36">
        <f t="shared" si="41"/>
        <v>1.8699671587017752E-4</v>
      </c>
      <c r="K699" s="36">
        <f t="shared" si="42"/>
        <v>2492.479225833596</v>
      </c>
      <c r="L699" s="36"/>
    </row>
    <row r="700" spans="2:12">
      <c r="B700" s="36" t="s">
        <v>88</v>
      </c>
      <c r="C700" s="36" t="s">
        <v>892</v>
      </c>
      <c r="D700" s="57" t="s">
        <v>895</v>
      </c>
      <c r="E700" s="37">
        <v>64</v>
      </c>
      <c r="F700" s="37">
        <v>0</v>
      </c>
      <c r="G700" s="36">
        <f t="shared" si="40"/>
        <v>64</v>
      </c>
      <c r="H700" s="32">
        <f t="shared" si="43"/>
        <v>25.6</v>
      </c>
      <c r="I700" s="36"/>
      <c r="J700" s="36">
        <f t="shared" si="41"/>
        <v>3.7399343174035504E-4</v>
      </c>
      <c r="K700" s="36">
        <f t="shared" si="42"/>
        <v>4984.9584516671921</v>
      </c>
      <c r="L700" s="36"/>
    </row>
    <row r="701" spans="2:12">
      <c r="B701" s="36" t="s">
        <v>88</v>
      </c>
      <c r="C701" s="36" t="s">
        <v>892</v>
      </c>
      <c r="D701" s="57" t="s">
        <v>896</v>
      </c>
      <c r="E701" s="37">
        <v>144</v>
      </c>
      <c r="F701" s="37">
        <v>54</v>
      </c>
      <c r="G701" s="36">
        <f t="shared" si="40"/>
        <v>198</v>
      </c>
      <c r="H701" s="32">
        <f t="shared" si="43"/>
        <v>79.2</v>
      </c>
      <c r="I701" s="36"/>
      <c r="J701" s="36">
        <f t="shared" si="41"/>
        <v>8.4148522141579889E-4</v>
      </c>
      <c r="K701" s="36">
        <f t="shared" si="42"/>
        <v>11216.156516251183</v>
      </c>
      <c r="L701" s="36"/>
    </row>
    <row r="702" spans="2:12">
      <c r="B702" s="46" t="s">
        <v>88</v>
      </c>
      <c r="C702" s="46" t="s">
        <v>897</v>
      </c>
      <c r="D702" s="62" t="s">
        <v>898</v>
      </c>
      <c r="E702" s="47">
        <v>114</v>
      </c>
      <c r="F702" s="47">
        <v>34</v>
      </c>
      <c r="G702" s="46">
        <f t="shared" si="40"/>
        <v>148</v>
      </c>
      <c r="H702" s="32">
        <f t="shared" si="43"/>
        <v>59.2</v>
      </c>
      <c r="I702" s="46">
        <f>SUM(H702:H706)</f>
        <v>334.40000000000003</v>
      </c>
      <c r="J702" s="46">
        <f t="shared" si="41"/>
        <v>6.6617580028750746E-4</v>
      </c>
      <c r="K702" s="46">
        <f t="shared" si="42"/>
        <v>8879.4572420321874</v>
      </c>
      <c r="L702" s="46">
        <f>SUM(K702:K706)</f>
        <v>53744.083307036926</v>
      </c>
    </row>
    <row r="703" spans="2:12">
      <c r="B703" s="46" t="s">
        <v>88</v>
      </c>
      <c r="C703" s="46" t="s">
        <v>897</v>
      </c>
      <c r="D703" s="62" t="s">
        <v>899</v>
      </c>
      <c r="E703" s="47">
        <v>114</v>
      </c>
      <c r="F703" s="47">
        <v>45</v>
      </c>
      <c r="G703" s="46">
        <f t="shared" si="40"/>
        <v>159</v>
      </c>
      <c r="H703" s="32">
        <f t="shared" si="43"/>
        <v>63.6</v>
      </c>
      <c r="I703" s="46"/>
      <c r="J703" s="46">
        <f t="shared" si="41"/>
        <v>6.6617580028750746E-4</v>
      </c>
      <c r="K703" s="46">
        <f t="shared" si="42"/>
        <v>8879.4572420321874</v>
      </c>
      <c r="L703" s="46"/>
    </row>
    <row r="704" spans="2:12">
      <c r="B704" s="46" t="s">
        <v>88</v>
      </c>
      <c r="C704" s="46" t="s">
        <v>897</v>
      </c>
      <c r="D704" s="62" t="s">
        <v>900</v>
      </c>
      <c r="E704" s="47">
        <v>55</v>
      </c>
      <c r="F704" s="47">
        <v>0</v>
      </c>
      <c r="G704" s="46">
        <f t="shared" si="40"/>
        <v>55</v>
      </c>
      <c r="H704" s="32">
        <f t="shared" si="43"/>
        <v>22</v>
      </c>
      <c r="I704" s="46"/>
      <c r="J704" s="46">
        <f t="shared" si="41"/>
        <v>3.2140060540186764E-4</v>
      </c>
      <c r="K704" s="46">
        <f t="shared" si="42"/>
        <v>4283.948669401494</v>
      </c>
      <c r="L704" s="46"/>
    </row>
    <row r="705" spans="2:12">
      <c r="B705" s="46" t="s">
        <v>88</v>
      </c>
      <c r="C705" s="46" t="s">
        <v>897</v>
      </c>
      <c r="D705" s="62" t="s">
        <v>901</v>
      </c>
      <c r="E705" s="47">
        <v>103</v>
      </c>
      <c r="F705" s="47">
        <v>18</v>
      </c>
      <c r="G705" s="46">
        <f t="shared" si="40"/>
        <v>121</v>
      </c>
      <c r="H705" s="32">
        <f t="shared" si="43"/>
        <v>48.400000000000006</v>
      </c>
      <c r="I705" s="46"/>
      <c r="J705" s="46">
        <f t="shared" si="41"/>
        <v>6.0189567920713397E-4</v>
      </c>
      <c r="K705" s="46">
        <f t="shared" si="42"/>
        <v>8022.6675081518888</v>
      </c>
      <c r="L705" s="46"/>
    </row>
    <row r="706" spans="2:12">
      <c r="B706" s="46" t="s">
        <v>88</v>
      </c>
      <c r="C706" s="46" t="s">
        <v>897</v>
      </c>
      <c r="D706" s="62" t="s">
        <v>902</v>
      </c>
      <c r="E706" s="47">
        <v>304</v>
      </c>
      <c r="F706" s="47">
        <v>49</v>
      </c>
      <c r="G706" s="46">
        <f t="shared" si="40"/>
        <v>353</v>
      </c>
      <c r="H706" s="32">
        <f t="shared" si="43"/>
        <v>141.20000000000002</v>
      </c>
      <c r="I706" s="46"/>
      <c r="J706" s="46">
        <f t="shared" si="41"/>
        <v>1.7764688007666865E-3</v>
      </c>
      <c r="K706" s="46">
        <f t="shared" si="42"/>
        <v>23678.552645419164</v>
      </c>
      <c r="L706" s="46"/>
    </row>
    <row r="707" spans="2:12">
      <c r="B707" s="48" t="s">
        <v>88</v>
      </c>
      <c r="C707" s="48" t="s">
        <v>903</v>
      </c>
      <c r="D707" s="63" t="s">
        <v>904</v>
      </c>
      <c r="E707" s="49">
        <v>352</v>
      </c>
      <c r="F707" s="49">
        <v>0</v>
      </c>
      <c r="G707" s="48">
        <f t="shared" si="40"/>
        <v>352</v>
      </c>
      <c r="H707" s="32">
        <f t="shared" si="43"/>
        <v>140.80000000000001</v>
      </c>
      <c r="I707" s="48">
        <f>SUM(H707:H716)</f>
        <v>1667.6000000000004</v>
      </c>
      <c r="J707" s="48">
        <f t="shared" si="41"/>
        <v>2.0569638745719528E-3</v>
      </c>
      <c r="K707" s="48">
        <f t="shared" si="42"/>
        <v>27417.27148416956</v>
      </c>
      <c r="L707" s="48">
        <f>SUM(K707:K716)</f>
        <v>264358.5778899758</v>
      </c>
    </row>
    <row r="708" spans="2:12">
      <c r="B708" s="48" t="s">
        <v>88</v>
      </c>
      <c r="C708" s="48" t="s">
        <v>903</v>
      </c>
      <c r="D708" s="63" t="s">
        <v>905</v>
      </c>
      <c r="E708" s="49">
        <v>306</v>
      </c>
      <c r="F708" s="49">
        <v>0</v>
      </c>
      <c r="G708" s="48">
        <f t="shared" ref="G708:G735" si="44">E708+F708</f>
        <v>306</v>
      </c>
      <c r="H708" s="32">
        <f t="shared" si="43"/>
        <v>122.4</v>
      </c>
      <c r="I708" s="48"/>
      <c r="J708" s="48">
        <f t="shared" ref="J708:J735" si="45">E708/$E$736</f>
        <v>1.7881560955085726E-3</v>
      </c>
      <c r="K708" s="48">
        <f t="shared" ref="K708:K735" si="46">J708*$K$736</f>
        <v>23834.332597033765</v>
      </c>
      <c r="L708" s="48"/>
    </row>
    <row r="709" spans="2:12">
      <c r="B709" s="48" t="s">
        <v>88</v>
      </c>
      <c r="C709" s="48" t="s">
        <v>903</v>
      </c>
      <c r="D709" s="63" t="s">
        <v>906</v>
      </c>
      <c r="E709" s="49">
        <v>432</v>
      </c>
      <c r="F709" s="49">
        <v>106</v>
      </c>
      <c r="G709" s="48">
        <f t="shared" si="44"/>
        <v>538</v>
      </c>
      <c r="H709" s="32">
        <f t="shared" ref="H709:H735" si="47">G709*0.4</f>
        <v>215.20000000000002</v>
      </c>
      <c r="I709" s="48"/>
      <c r="J709" s="48">
        <f t="shared" si="45"/>
        <v>2.5244556642473968E-3</v>
      </c>
      <c r="K709" s="48">
        <f t="shared" si="46"/>
        <v>33648.46954875355</v>
      </c>
      <c r="L709" s="48"/>
    </row>
    <row r="710" spans="2:12">
      <c r="B710" s="48" t="s">
        <v>88</v>
      </c>
      <c r="C710" s="48" t="s">
        <v>903</v>
      </c>
      <c r="D710" s="63" t="s">
        <v>907</v>
      </c>
      <c r="E710" s="49">
        <v>321</v>
      </c>
      <c r="F710" s="49">
        <v>60</v>
      </c>
      <c r="G710" s="48">
        <f t="shared" si="44"/>
        <v>381</v>
      </c>
      <c r="H710" s="32">
        <f t="shared" si="47"/>
        <v>152.4</v>
      </c>
      <c r="I710" s="48"/>
      <c r="J710" s="48">
        <f t="shared" si="45"/>
        <v>1.8758108060727184E-3</v>
      </c>
      <c r="K710" s="48">
        <f t="shared" si="46"/>
        <v>25002.682234143263</v>
      </c>
      <c r="L710" s="48"/>
    </row>
    <row r="711" spans="2:12">
      <c r="B711" s="48" t="s">
        <v>88</v>
      </c>
      <c r="C711" s="48" t="s">
        <v>903</v>
      </c>
      <c r="D711" s="63" t="s">
        <v>908</v>
      </c>
      <c r="E711" s="49">
        <v>525</v>
      </c>
      <c r="F711" s="49">
        <v>157</v>
      </c>
      <c r="G711" s="48">
        <f t="shared" si="44"/>
        <v>682</v>
      </c>
      <c r="H711" s="32">
        <f t="shared" si="47"/>
        <v>272.8</v>
      </c>
      <c r="I711" s="48"/>
      <c r="J711" s="48">
        <f t="shared" si="45"/>
        <v>3.0679148697451003E-3</v>
      </c>
      <c r="K711" s="48">
        <f t="shared" si="46"/>
        <v>40892.237298832442</v>
      </c>
      <c r="L711" s="48"/>
    </row>
    <row r="712" spans="2:12">
      <c r="B712" s="48" t="s">
        <v>88</v>
      </c>
      <c r="C712" s="48" t="s">
        <v>903</v>
      </c>
      <c r="D712" s="63" t="s">
        <v>909</v>
      </c>
      <c r="E712" s="49">
        <v>531</v>
      </c>
      <c r="F712" s="49">
        <v>85</v>
      </c>
      <c r="G712" s="48">
        <f t="shared" si="44"/>
        <v>616</v>
      </c>
      <c r="H712" s="32">
        <f t="shared" si="47"/>
        <v>246.4</v>
      </c>
      <c r="I712" s="48"/>
      <c r="J712" s="48">
        <f t="shared" si="45"/>
        <v>3.1029767539707586E-3</v>
      </c>
      <c r="K712" s="48">
        <f t="shared" si="46"/>
        <v>41359.57715367624</v>
      </c>
      <c r="L712" s="48"/>
    </row>
    <row r="713" spans="2:12">
      <c r="B713" s="48" t="s">
        <v>88</v>
      </c>
      <c r="C713" s="48" t="s">
        <v>903</v>
      </c>
      <c r="D713" s="63" t="s">
        <v>910</v>
      </c>
      <c r="E713" s="49">
        <v>341</v>
      </c>
      <c r="F713" s="49">
        <v>0</v>
      </c>
      <c r="G713" s="48">
        <f t="shared" si="44"/>
        <v>341</v>
      </c>
      <c r="H713" s="32">
        <f t="shared" si="47"/>
        <v>136.4</v>
      </c>
      <c r="I713" s="48"/>
      <c r="J713" s="48">
        <f t="shared" si="45"/>
        <v>1.9926837534915793E-3</v>
      </c>
      <c r="K713" s="48">
        <f t="shared" si="46"/>
        <v>26560.481750289262</v>
      </c>
      <c r="L713" s="48"/>
    </row>
    <row r="714" spans="2:12">
      <c r="B714" s="48" t="s">
        <v>88</v>
      </c>
      <c r="C714" s="48" t="s">
        <v>903</v>
      </c>
      <c r="D714" s="63" t="s">
        <v>911</v>
      </c>
      <c r="E714" s="49">
        <v>301</v>
      </c>
      <c r="F714" s="49">
        <v>0</v>
      </c>
      <c r="G714" s="48">
        <f t="shared" si="44"/>
        <v>301</v>
      </c>
      <c r="H714" s="32">
        <f t="shared" si="47"/>
        <v>120.4</v>
      </c>
      <c r="I714" s="48"/>
      <c r="J714" s="48">
        <f t="shared" si="45"/>
        <v>1.7589378586538573E-3</v>
      </c>
      <c r="K714" s="48">
        <f t="shared" si="46"/>
        <v>23444.882717997265</v>
      </c>
      <c r="L714" s="48"/>
    </row>
    <row r="715" spans="2:12">
      <c r="B715" s="48" t="s">
        <v>88</v>
      </c>
      <c r="C715" s="48" t="s">
        <v>903</v>
      </c>
      <c r="D715" s="63" t="s">
        <v>912</v>
      </c>
      <c r="E715" s="49">
        <v>97</v>
      </c>
      <c r="F715" s="49">
        <v>136</v>
      </c>
      <c r="G715" s="48">
        <f t="shared" si="44"/>
        <v>233</v>
      </c>
      <c r="H715" s="32">
        <f t="shared" si="47"/>
        <v>93.2</v>
      </c>
      <c r="I715" s="48"/>
      <c r="J715" s="48">
        <f t="shared" si="45"/>
        <v>5.668337949814756E-4</v>
      </c>
      <c r="K715" s="48">
        <f t="shared" si="46"/>
        <v>7555.327653308088</v>
      </c>
      <c r="L715" s="48"/>
    </row>
    <row r="716" spans="2:12">
      <c r="B716" s="48" t="s">
        <v>88</v>
      </c>
      <c r="C716" s="48" t="s">
        <v>903</v>
      </c>
      <c r="D716" s="63" t="s">
        <v>913</v>
      </c>
      <c r="E716" s="49">
        <v>188</v>
      </c>
      <c r="F716" s="49">
        <v>231</v>
      </c>
      <c r="G716" s="48">
        <f t="shared" si="44"/>
        <v>419</v>
      </c>
      <c r="H716" s="32">
        <f t="shared" si="47"/>
        <v>167.60000000000002</v>
      </c>
      <c r="I716" s="48"/>
      <c r="J716" s="48">
        <f t="shared" si="45"/>
        <v>1.0986057057372929E-3</v>
      </c>
      <c r="K716" s="48">
        <f t="shared" si="46"/>
        <v>14643.315451772378</v>
      </c>
      <c r="L716" s="48"/>
    </row>
    <row r="717" spans="2:12">
      <c r="B717" s="42" t="s">
        <v>88</v>
      </c>
      <c r="C717" s="42" t="s">
        <v>914</v>
      </c>
      <c r="D717" s="60" t="s">
        <v>915</v>
      </c>
      <c r="E717" s="43">
        <v>59</v>
      </c>
      <c r="F717" s="43">
        <v>0</v>
      </c>
      <c r="G717" s="42">
        <f t="shared" si="44"/>
        <v>59</v>
      </c>
      <c r="H717" s="32">
        <f t="shared" si="47"/>
        <v>23.6</v>
      </c>
      <c r="I717" s="42">
        <f>SUM(H717:H724)</f>
        <v>362.40000000000003</v>
      </c>
      <c r="J717" s="42">
        <f t="shared" si="45"/>
        <v>3.4477519488563982E-4</v>
      </c>
      <c r="K717" s="42">
        <f t="shared" si="46"/>
        <v>4595.5085726306934</v>
      </c>
      <c r="L717" s="42">
        <f>SUM(K717:K724)</f>
        <v>66829.599242663302</v>
      </c>
    </row>
    <row r="718" spans="2:12">
      <c r="B718" s="42" t="s">
        <v>88</v>
      </c>
      <c r="C718" s="42" t="s">
        <v>914</v>
      </c>
      <c r="D718" s="60" t="s">
        <v>916</v>
      </c>
      <c r="E718" s="43">
        <v>127</v>
      </c>
      <c r="F718" s="43">
        <v>9</v>
      </c>
      <c r="G718" s="42">
        <f t="shared" si="44"/>
        <v>136</v>
      </c>
      <c r="H718" s="32">
        <f t="shared" si="47"/>
        <v>54.400000000000006</v>
      </c>
      <c r="I718" s="42"/>
      <c r="J718" s="42">
        <f t="shared" si="45"/>
        <v>7.4214321610976703E-4</v>
      </c>
      <c r="K718" s="42">
        <f t="shared" si="46"/>
        <v>9892.0269275270839</v>
      </c>
      <c r="L718" s="42"/>
    </row>
    <row r="719" spans="2:12">
      <c r="B719" s="42" t="s">
        <v>88</v>
      </c>
      <c r="C719" s="42" t="s">
        <v>914</v>
      </c>
      <c r="D719" s="60" t="s">
        <v>917</v>
      </c>
      <c r="E719" s="43">
        <v>76</v>
      </c>
      <c r="F719" s="43">
        <v>0</v>
      </c>
      <c r="G719" s="42">
        <f t="shared" si="44"/>
        <v>76</v>
      </c>
      <c r="H719" s="32">
        <f t="shared" si="47"/>
        <v>30.400000000000002</v>
      </c>
      <c r="I719" s="42"/>
      <c r="J719" s="42">
        <f t="shared" si="45"/>
        <v>4.4411720019167162E-4</v>
      </c>
      <c r="K719" s="42">
        <f t="shared" si="46"/>
        <v>5919.638161354791</v>
      </c>
      <c r="L719" s="42"/>
    </row>
    <row r="720" spans="2:12">
      <c r="B720" s="42" t="s">
        <v>88</v>
      </c>
      <c r="C720" s="42" t="s">
        <v>914</v>
      </c>
      <c r="D720" s="60" t="s">
        <v>918</v>
      </c>
      <c r="E720" s="43">
        <v>67</v>
      </c>
      <c r="F720" s="43">
        <v>0</v>
      </c>
      <c r="G720" s="42">
        <f t="shared" si="44"/>
        <v>67</v>
      </c>
      <c r="H720" s="32">
        <f t="shared" si="47"/>
        <v>26.8</v>
      </c>
      <c r="I720" s="42"/>
      <c r="J720" s="42">
        <f t="shared" si="45"/>
        <v>3.9152437385318422E-4</v>
      </c>
      <c r="K720" s="42">
        <f t="shared" si="46"/>
        <v>5218.628379089093</v>
      </c>
      <c r="L720" s="42"/>
    </row>
    <row r="721" spans="2:12">
      <c r="B721" s="42" t="s">
        <v>88</v>
      </c>
      <c r="C721" s="42" t="s">
        <v>914</v>
      </c>
      <c r="D721" s="60" t="s">
        <v>919</v>
      </c>
      <c r="E721" s="43">
        <v>137</v>
      </c>
      <c r="F721" s="43">
        <v>0</v>
      </c>
      <c r="G721" s="42">
        <f t="shared" si="44"/>
        <v>137</v>
      </c>
      <c r="H721" s="32">
        <f t="shared" si="47"/>
        <v>54.800000000000004</v>
      </c>
      <c r="I721" s="42"/>
      <c r="J721" s="42">
        <f t="shared" si="45"/>
        <v>8.0057968981919758E-4</v>
      </c>
      <c r="K721" s="42">
        <f t="shared" si="46"/>
        <v>10670.926685600085</v>
      </c>
      <c r="L721" s="42"/>
    </row>
    <row r="722" spans="2:12">
      <c r="B722" s="42" t="s">
        <v>88</v>
      </c>
      <c r="C722" s="42" t="s">
        <v>914</v>
      </c>
      <c r="D722" s="60" t="s">
        <v>920</v>
      </c>
      <c r="E722" s="43">
        <v>182</v>
      </c>
      <c r="F722" s="43">
        <v>39</v>
      </c>
      <c r="G722" s="42">
        <f t="shared" si="44"/>
        <v>221</v>
      </c>
      <c r="H722" s="32">
        <f t="shared" si="47"/>
        <v>88.4</v>
      </c>
      <c r="I722" s="42"/>
      <c r="J722" s="42">
        <f t="shared" si="45"/>
        <v>1.0635438215116347E-3</v>
      </c>
      <c r="K722" s="42">
        <f t="shared" si="46"/>
        <v>14175.975596928578</v>
      </c>
      <c r="L722" s="42"/>
    </row>
    <row r="723" spans="2:12">
      <c r="B723" s="42" t="s">
        <v>88</v>
      </c>
      <c r="C723" s="42" t="s">
        <v>914</v>
      </c>
      <c r="D723" s="60" t="s">
        <v>921</v>
      </c>
      <c r="E723" s="43">
        <v>71</v>
      </c>
      <c r="F723" s="43">
        <v>0</v>
      </c>
      <c r="G723" s="42">
        <f t="shared" si="44"/>
        <v>71</v>
      </c>
      <c r="H723" s="32">
        <f t="shared" si="47"/>
        <v>28.400000000000002</v>
      </c>
      <c r="I723" s="42"/>
      <c r="J723" s="42">
        <f t="shared" si="45"/>
        <v>4.148989633369564E-4</v>
      </c>
      <c r="K723" s="42">
        <f t="shared" si="46"/>
        <v>5530.1882823182923</v>
      </c>
      <c r="L723" s="42"/>
    </row>
    <row r="724" spans="2:12">
      <c r="B724" s="42" t="s">
        <v>88</v>
      </c>
      <c r="C724" s="42" t="s">
        <v>914</v>
      </c>
      <c r="D724" s="60" t="s">
        <v>922</v>
      </c>
      <c r="E724" s="43">
        <v>139</v>
      </c>
      <c r="F724" s="43">
        <v>0</v>
      </c>
      <c r="G724" s="42">
        <f t="shared" si="44"/>
        <v>139</v>
      </c>
      <c r="H724" s="32">
        <f t="shared" si="47"/>
        <v>55.6</v>
      </c>
      <c r="I724" s="42"/>
      <c r="J724" s="42">
        <f t="shared" si="45"/>
        <v>8.1226698456108367E-4</v>
      </c>
      <c r="K724" s="42">
        <f t="shared" si="46"/>
        <v>10826.706637214684</v>
      </c>
      <c r="L724" s="42"/>
    </row>
    <row r="725" spans="2:12">
      <c r="B725" s="36" t="s">
        <v>88</v>
      </c>
      <c r="C725" s="36" t="s">
        <v>923</v>
      </c>
      <c r="D725" s="57" t="s">
        <v>924</v>
      </c>
      <c r="E725" s="37">
        <v>52</v>
      </c>
      <c r="F725" s="37">
        <v>0</v>
      </c>
      <c r="G725" s="36">
        <f t="shared" si="44"/>
        <v>52</v>
      </c>
      <c r="H725" s="32">
        <f t="shared" si="47"/>
        <v>20.8</v>
      </c>
      <c r="I725" s="36">
        <f>SUM(H725:H726)</f>
        <v>136.80000000000001</v>
      </c>
      <c r="J725" s="36">
        <f t="shared" si="45"/>
        <v>3.0386966328903851E-4</v>
      </c>
      <c r="K725" s="36">
        <f t="shared" si="46"/>
        <v>4050.2787419795941</v>
      </c>
      <c r="L725" s="36">
        <f>SUM(K725:K726)</f>
        <v>23133.322814768064</v>
      </c>
    </row>
    <row r="726" spans="2:12">
      <c r="B726" s="36" t="s">
        <v>88</v>
      </c>
      <c r="C726" s="36" t="s">
        <v>923</v>
      </c>
      <c r="D726" s="57" t="s">
        <v>925</v>
      </c>
      <c r="E726" s="37">
        <v>245</v>
      </c>
      <c r="F726" s="37">
        <v>45</v>
      </c>
      <c r="G726" s="36">
        <f t="shared" si="44"/>
        <v>290</v>
      </c>
      <c r="H726" s="32">
        <f t="shared" si="47"/>
        <v>116</v>
      </c>
      <c r="I726" s="36"/>
      <c r="J726" s="36">
        <f t="shared" si="45"/>
        <v>1.4316936058810467E-3</v>
      </c>
      <c r="K726" s="36">
        <f t="shared" si="46"/>
        <v>19083.044072788471</v>
      </c>
      <c r="L726" s="36"/>
    </row>
    <row r="727" spans="2:12">
      <c r="B727" s="46" t="s">
        <v>88</v>
      </c>
      <c r="C727" s="46" t="s">
        <v>926</v>
      </c>
      <c r="D727" s="62" t="s">
        <v>927</v>
      </c>
      <c r="E727" s="47">
        <v>86</v>
      </c>
      <c r="F727" s="47">
        <v>75</v>
      </c>
      <c r="G727" s="46">
        <f t="shared" si="44"/>
        <v>161</v>
      </c>
      <c r="H727" s="32">
        <f t="shared" si="47"/>
        <v>64.400000000000006</v>
      </c>
      <c r="I727" s="46">
        <f>SUM(H727:H732)</f>
        <v>217.60000000000002</v>
      </c>
      <c r="J727" s="46">
        <f t="shared" si="45"/>
        <v>5.0255367390110212E-4</v>
      </c>
      <c r="K727" s="46">
        <f t="shared" si="46"/>
        <v>6698.5379194277903</v>
      </c>
      <c r="L727" s="46">
        <f>SUM(K727:K732)</f>
        <v>32324.339960029454</v>
      </c>
    </row>
    <row r="728" spans="2:12">
      <c r="B728" s="46" t="s">
        <v>88</v>
      </c>
      <c r="C728" s="46" t="s">
        <v>926</v>
      </c>
      <c r="D728" s="62" t="s">
        <v>928</v>
      </c>
      <c r="E728" s="47">
        <v>41</v>
      </c>
      <c r="F728" s="47">
        <v>0</v>
      </c>
      <c r="G728" s="46">
        <f t="shared" si="44"/>
        <v>41</v>
      </c>
      <c r="H728" s="32">
        <f t="shared" si="47"/>
        <v>16.400000000000002</v>
      </c>
      <c r="I728" s="46"/>
      <c r="J728" s="46">
        <f t="shared" si="45"/>
        <v>2.3958954220866497E-4</v>
      </c>
      <c r="K728" s="46">
        <f t="shared" si="46"/>
        <v>3193.4890080992955</v>
      </c>
      <c r="L728" s="46"/>
    </row>
    <row r="729" spans="2:12">
      <c r="B729" s="46" t="s">
        <v>88</v>
      </c>
      <c r="C729" s="46" t="s">
        <v>926</v>
      </c>
      <c r="D729" s="62" t="s">
        <v>929</v>
      </c>
      <c r="E729" s="47">
        <v>93</v>
      </c>
      <c r="F729" s="47">
        <v>0</v>
      </c>
      <c r="G729" s="46">
        <f t="shared" si="44"/>
        <v>93</v>
      </c>
      <c r="H729" s="32">
        <f t="shared" si="47"/>
        <v>37.200000000000003</v>
      </c>
      <c r="I729" s="46"/>
      <c r="J729" s="46">
        <f t="shared" si="45"/>
        <v>5.4345920549770342E-4</v>
      </c>
      <c r="K729" s="46">
        <f t="shared" si="46"/>
        <v>7243.7677500788886</v>
      </c>
      <c r="L729" s="46"/>
    </row>
    <row r="730" spans="2:12">
      <c r="B730" s="46" t="s">
        <v>88</v>
      </c>
      <c r="C730" s="46" t="s">
        <v>926</v>
      </c>
      <c r="D730" s="62" t="s">
        <v>930</v>
      </c>
      <c r="E730" s="47">
        <v>75</v>
      </c>
      <c r="F730" s="47">
        <v>0</v>
      </c>
      <c r="G730" s="46">
        <f t="shared" si="44"/>
        <v>75</v>
      </c>
      <c r="H730" s="32">
        <f t="shared" si="47"/>
        <v>30</v>
      </c>
      <c r="I730" s="46"/>
      <c r="J730" s="46">
        <f t="shared" si="45"/>
        <v>4.3827355282072858E-4</v>
      </c>
      <c r="K730" s="46">
        <f t="shared" si="46"/>
        <v>5841.7481855474916</v>
      </c>
      <c r="L730" s="46"/>
    </row>
    <row r="731" spans="2:12">
      <c r="B731" s="46" t="s">
        <v>88</v>
      </c>
      <c r="C731" s="46" t="s">
        <v>926</v>
      </c>
      <c r="D731" s="62" t="s">
        <v>931</v>
      </c>
      <c r="E731" s="47">
        <v>63</v>
      </c>
      <c r="F731" s="47">
        <v>54</v>
      </c>
      <c r="G731" s="46">
        <f t="shared" si="44"/>
        <v>117</v>
      </c>
      <c r="H731" s="32">
        <f t="shared" si="47"/>
        <v>46.800000000000004</v>
      </c>
      <c r="I731" s="46"/>
      <c r="J731" s="46">
        <f t="shared" si="45"/>
        <v>3.6814978436941199E-4</v>
      </c>
      <c r="K731" s="46">
        <f t="shared" si="46"/>
        <v>4907.0684758598927</v>
      </c>
      <c r="L731" s="46"/>
    </row>
    <row r="732" spans="2:12">
      <c r="B732" s="46" t="s">
        <v>88</v>
      </c>
      <c r="C732" s="46" t="s">
        <v>926</v>
      </c>
      <c r="D732" s="62" t="s">
        <v>932</v>
      </c>
      <c r="E732" s="47">
        <v>57</v>
      </c>
      <c r="F732" s="47">
        <v>0</v>
      </c>
      <c r="G732" s="46">
        <f t="shared" si="44"/>
        <v>57</v>
      </c>
      <c r="H732" s="32">
        <f t="shared" si="47"/>
        <v>22.8</v>
      </c>
      <c r="I732" s="46"/>
      <c r="J732" s="46">
        <f t="shared" si="45"/>
        <v>3.3308790014375373E-4</v>
      </c>
      <c r="K732" s="46">
        <f t="shared" si="46"/>
        <v>4439.7286210160937</v>
      </c>
      <c r="L732" s="46"/>
    </row>
    <row r="733" spans="2:12">
      <c r="B733" s="48" t="s">
        <v>88</v>
      </c>
      <c r="C733" s="48" t="s">
        <v>933</v>
      </c>
      <c r="D733" s="63" t="s">
        <v>934</v>
      </c>
      <c r="E733" s="49">
        <v>83</v>
      </c>
      <c r="F733" s="49">
        <v>0</v>
      </c>
      <c r="G733" s="48">
        <f t="shared" si="44"/>
        <v>83</v>
      </c>
      <c r="H733" s="32">
        <f t="shared" si="47"/>
        <v>33.200000000000003</v>
      </c>
      <c r="I733" s="48">
        <f>SUM(H733:H734)</f>
        <v>241.60000000000002</v>
      </c>
      <c r="J733" s="48">
        <f t="shared" si="45"/>
        <v>4.8502273178827298E-4</v>
      </c>
      <c r="K733" s="48">
        <f t="shared" si="46"/>
        <v>6464.8679920058903</v>
      </c>
      <c r="L733" s="48">
        <f>SUM(K733:K734)</f>
        <v>38321.868097191546</v>
      </c>
    </row>
    <row r="734" spans="2:12">
      <c r="B734" s="48" t="s">
        <v>88</v>
      </c>
      <c r="C734" s="48" t="s">
        <v>933</v>
      </c>
      <c r="D734" s="63" t="s">
        <v>935</v>
      </c>
      <c r="E734" s="49">
        <v>409</v>
      </c>
      <c r="F734" s="49">
        <v>112</v>
      </c>
      <c r="G734" s="48">
        <f t="shared" si="44"/>
        <v>521</v>
      </c>
      <c r="H734" s="32">
        <f t="shared" si="47"/>
        <v>208.4</v>
      </c>
      <c r="I734" s="48"/>
      <c r="J734" s="48">
        <f t="shared" si="45"/>
        <v>2.3900517747157068E-3</v>
      </c>
      <c r="K734" s="48">
        <f t="shared" si="46"/>
        <v>31857.000105185656</v>
      </c>
      <c r="L734" s="48"/>
    </row>
    <row r="735" spans="2:12" ht="15.75" thickBot="1">
      <c r="B735" s="73" t="s">
        <v>88</v>
      </c>
      <c r="C735" s="73" t="s">
        <v>936</v>
      </c>
      <c r="D735" s="74" t="s">
        <v>937</v>
      </c>
      <c r="E735" s="75">
        <v>246</v>
      </c>
      <c r="F735" s="75">
        <v>99</v>
      </c>
      <c r="G735" s="73">
        <f t="shared" si="44"/>
        <v>345</v>
      </c>
      <c r="H735" s="32">
        <f t="shared" si="47"/>
        <v>138</v>
      </c>
      <c r="I735" s="42">
        <f>H735</f>
        <v>138</v>
      </c>
      <c r="J735" s="42">
        <f t="shared" si="45"/>
        <v>1.4375372532519897E-3</v>
      </c>
      <c r="K735" s="42">
        <f t="shared" si="46"/>
        <v>19160.934048595769</v>
      </c>
      <c r="L735" s="42">
        <f>K735</f>
        <v>19160.934048595769</v>
      </c>
    </row>
    <row r="736" spans="2:12" ht="15.75" thickBot="1">
      <c r="B736" s="76"/>
      <c r="C736" s="77"/>
      <c r="D736" s="77"/>
      <c r="E736" s="78">
        <f>SUM(E4:E735)</f>
        <v>171126</v>
      </c>
      <c r="F736" s="78">
        <f>SUM(F4:F735)</f>
        <v>37106</v>
      </c>
      <c r="G736" s="79">
        <f>SUM(G4:G735)</f>
        <v>208232</v>
      </c>
      <c r="H736" s="12"/>
      <c r="I736" s="54"/>
      <c r="J736" s="54">
        <f>SUM(J4:J735)</f>
        <v>0.99999999999999944</v>
      </c>
      <c r="K736" s="54">
        <v>13329000</v>
      </c>
      <c r="L736" s="54"/>
    </row>
  </sheetData>
  <sheetProtection selectLockedCells="1"/>
  <pageMargins left="0.7" right="0.7" top="0.75" bottom="0.75" header="0.3" footer="0.3"/>
  <pageSetup paperSize="9" scale="65"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3"/>
  <sheetViews>
    <sheetView workbookViewId="0">
      <selection activeCell="B51" sqref="B51"/>
    </sheetView>
  </sheetViews>
  <sheetFormatPr defaultRowHeight="15"/>
  <cols>
    <col min="1" max="1" width="26.85546875" bestFit="1" customWidth="1"/>
    <col min="4" max="4" width="40.85546875" customWidth="1"/>
    <col min="247" max="247" width="27" bestFit="1" customWidth="1"/>
    <col min="248" max="248" width="26.85546875" bestFit="1" customWidth="1"/>
    <col min="249" max="249" width="69" bestFit="1" customWidth="1"/>
    <col min="250" max="250" width="15.7109375" customWidth="1"/>
    <col min="251" max="251" width="17.85546875" customWidth="1"/>
    <col min="255" max="255" width="12.42578125" bestFit="1" customWidth="1"/>
    <col min="503" max="503" width="27" bestFit="1" customWidth="1"/>
    <col min="504" max="504" width="26.85546875" bestFit="1" customWidth="1"/>
    <col min="505" max="505" width="69" bestFit="1" customWidth="1"/>
    <col min="506" max="506" width="15.7109375" customWidth="1"/>
    <col min="507" max="507" width="17.85546875" customWidth="1"/>
    <col min="511" max="511" width="12.42578125" bestFit="1" customWidth="1"/>
    <col min="759" max="759" width="27" bestFit="1" customWidth="1"/>
    <col min="760" max="760" width="26.85546875" bestFit="1" customWidth="1"/>
    <col min="761" max="761" width="69" bestFit="1" customWidth="1"/>
    <col min="762" max="762" width="15.7109375" customWidth="1"/>
    <col min="763" max="763" width="17.85546875" customWidth="1"/>
    <col min="767" max="767" width="12.42578125" bestFit="1" customWidth="1"/>
    <col min="1015" max="1015" width="27" bestFit="1" customWidth="1"/>
    <col min="1016" max="1016" width="26.85546875" bestFit="1" customWidth="1"/>
    <col min="1017" max="1017" width="69" bestFit="1" customWidth="1"/>
    <col min="1018" max="1018" width="15.7109375" customWidth="1"/>
    <col min="1019" max="1019" width="17.85546875" customWidth="1"/>
    <col min="1023" max="1023" width="12.42578125" bestFit="1" customWidth="1"/>
    <col min="1271" max="1271" width="27" bestFit="1" customWidth="1"/>
    <col min="1272" max="1272" width="26.85546875" bestFit="1" customWidth="1"/>
    <col min="1273" max="1273" width="69" bestFit="1" customWidth="1"/>
    <col min="1274" max="1274" width="15.7109375" customWidth="1"/>
    <col min="1275" max="1275" width="17.85546875" customWidth="1"/>
    <col min="1279" max="1279" width="12.42578125" bestFit="1" customWidth="1"/>
    <col min="1527" max="1527" width="27" bestFit="1" customWidth="1"/>
    <col min="1528" max="1528" width="26.85546875" bestFit="1" customWidth="1"/>
    <col min="1529" max="1529" width="69" bestFit="1" customWidth="1"/>
    <col min="1530" max="1530" width="15.7109375" customWidth="1"/>
    <col min="1531" max="1531" width="17.85546875" customWidth="1"/>
    <col min="1535" max="1535" width="12.42578125" bestFit="1" customWidth="1"/>
    <col min="1783" max="1783" width="27" bestFit="1" customWidth="1"/>
    <col min="1784" max="1784" width="26.85546875" bestFit="1" customWidth="1"/>
    <col min="1785" max="1785" width="69" bestFit="1" customWidth="1"/>
    <col min="1786" max="1786" width="15.7109375" customWidth="1"/>
    <col min="1787" max="1787" width="17.85546875" customWidth="1"/>
    <col min="1791" max="1791" width="12.42578125" bestFit="1" customWidth="1"/>
    <col min="2039" max="2039" width="27" bestFit="1" customWidth="1"/>
    <col min="2040" max="2040" width="26.85546875" bestFit="1" customWidth="1"/>
    <col min="2041" max="2041" width="69" bestFit="1" customWidth="1"/>
    <col min="2042" max="2042" width="15.7109375" customWidth="1"/>
    <col min="2043" max="2043" width="17.85546875" customWidth="1"/>
    <col min="2047" max="2047" width="12.42578125" bestFit="1" customWidth="1"/>
    <col min="2295" max="2295" width="27" bestFit="1" customWidth="1"/>
    <col min="2296" max="2296" width="26.85546875" bestFit="1" customWidth="1"/>
    <col min="2297" max="2297" width="69" bestFit="1" customWidth="1"/>
    <col min="2298" max="2298" width="15.7109375" customWidth="1"/>
    <col min="2299" max="2299" width="17.85546875" customWidth="1"/>
    <col min="2303" max="2303" width="12.42578125" bestFit="1" customWidth="1"/>
    <col min="2551" max="2551" width="27" bestFit="1" customWidth="1"/>
    <col min="2552" max="2552" width="26.85546875" bestFit="1" customWidth="1"/>
    <col min="2553" max="2553" width="69" bestFit="1" customWidth="1"/>
    <col min="2554" max="2554" width="15.7109375" customWidth="1"/>
    <col min="2555" max="2555" width="17.85546875" customWidth="1"/>
    <col min="2559" max="2559" width="12.42578125" bestFit="1" customWidth="1"/>
    <col min="2807" max="2807" width="27" bestFit="1" customWidth="1"/>
    <col min="2808" max="2808" width="26.85546875" bestFit="1" customWidth="1"/>
    <col min="2809" max="2809" width="69" bestFit="1" customWidth="1"/>
    <col min="2810" max="2810" width="15.7109375" customWidth="1"/>
    <col min="2811" max="2811" width="17.85546875" customWidth="1"/>
    <col min="2815" max="2815" width="12.42578125" bestFit="1" customWidth="1"/>
    <col min="3063" max="3063" width="27" bestFit="1" customWidth="1"/>
    <col min="3064" max="3064" width="26.85546875" bestFit="1" customWidth="1"/>
    <col min="3065" max="3065" width="69" bestFit="1" customWidth="1"/>
    <col min="3066" max="3066" width="15.7109375" customWidth="1"/>
    <col min="3067" max="3067" width="17.85546875" customWidth="1"/>
    <col min="3071" max="3071" width="12.42578125" bestFit="1" customWidth="1"/>
    <col min="3319" max="3319" width="27" bestFit="1" customWidth="1"/>
    <col min="3320" max="3320" width="26.85546875" bestFit="1" customWidth="1"/>
    <col min="3321" max="3321" width="69" bestFit="1" customWidth="1"/>
    <col min="3322" max="3322" width="15.7109375" customWidth="1"/>
    <col min="3323" max="3323" width="17.85546875" customWidth="1"/>
    <col min="3327" max="3327" width="12.42578125" bestFit="1" customWidth="1"/>
    <col min="3575" max="3575" width="27" bestFit="1" customWidth="1"/>
    <col min="3576" max="3576" width="26.85546875" bestFit="1" customWidth="1"/>
    <col min="3577" max="3577" width="69" bestFit="1" customWidth="1"/>
    <col min="3578" max="3578" width="15.7109375" customWidth="1"/>
    <col min="3579" max="3579" width="17.85546875" customWidth="1"/>
    <col min="3583" max="3583" width="12.42578125" bestFit="1" customWidth="1"/>
    <col min="3831" max="3831" width="27" bestFit="1" customWidth="1"/>
    <col min="3832" max="3832" width="26.85546875" bestFit="1" customWidth="1"/>
    <col min="3833" max="3833" width="69" bestFit="1" customWidth="1"/>
    <col min="3834" max="3834" width="15.7109375" customWidth="1"/>
    <col min="3835" max="3835" width="17.85546875" customWidth="1"/>
    <col min="3839" max="3839" width="12.42578125" bestFit="1" customWidth="1"/>
    <col min="4087" max="4087" width="27" bestFit="1" customWidth="1"/>
    <col min="4088" max="4088" width="26.85546875" bestFit="1" customWidth="1"/>
    <col min="4089" max="4089" width="69" bestFit="1" customWidth="1"/>
    <col min="4090" max="4090" width="15.7109375" customWidth="1"/>
    <col min="4091" max="4091" width="17.85546875" customWidth="1"/>
    <col min="4095" max="4095" width="12.42578125" bestFit="1" customWidth="1"/>
    <col min="4343" max="4343" width="27" bestFit="1" customWidth="1"/>
    <col min="4344" max="4344" width="26.85546875" bestFit="1" customWidth="1"/>
    <col min="4345" max="4345" width="69" bestFit="1" customWidth="1"/>
    <col min="4346" max="4346" width="15.7109375" customWidth="1"/>
    <col min="4347" max="4347" width="17.85546875" customWidth="1"/>
    <col min="4351" max="4351" width="12.42578125" bestFit="1" customWidth="1"/>
    <col min="4599" max="4599" width="27" bestFit="1" customWidth="1"/>
    <col min="4600" max="4600" width="26.85546875" bestFit="1" customWidth="1"/>
    <col min="4601" max="4601" width="69" bestFit="1" customWidth="1"/>
    <col min="4602" max="4602" width="15.7109375" customWidth="1"/>
    <col min="4603" max="4603" width="17.85546875" customWidth="1"/>
    <col min="4607" max="4607" width="12.42578125" bestFit="1" customWidth="1"/>
    <col min="4855" max="4855" width="27" bestFit="1" customWidth="1"/>
    <col min="4856" max="4856" width="26.85546875" bestFit="1" customWidth="1"/>
    <col min="4857" max="4857" width="69" bestFit="1" customWidth="1"/>
    <col min="4858" max="4858" width="15.7109375" customWidth="1"/>
    <col min="4859" max="4859" width="17.85546875" customWidth="1"/>
    <col min="4863" max="4863" width="12.42578125" bestFit="1" customWidth="1"/>
    <col min="5111" max="5111" width="27" bestFit="1" customWidth="1"/>
    <col min="5112" max="5112" width="26.85546875" bestFit="1" customWidth="1"/>
    <col min="5113" max="5113" width="69" bestFit="1" customWidth="1"/>
    <col min="5114" max="5114" width="15.7109375" customWidth="1"/>
    <col min="5115" max="5115" width="17.85546875" customWidth="1"/>
    <col min="5119" max="5119" width="12.42578125" bestFit="1" customWidth="1"/>
    <col min="5367" max="5367" width="27" bestFit="1" customWidth="1"/>
    <col min="5368" max="5368" width="26.85546875" bestFit="1" customWidth="1"/>
    <col min="5369" max="5369" width="69" bestFit="1" customWidth="1"/>
    <col min="5370" max="5370" width="15.7109375" customWidth="1"/>
    <col min="5371" max="5371" width="17.85546875" customWidth="1"/>
    <col min="5375" max="5375" width="12.42578125" bestFit="1" customWidth="1"/>
    <col min="5623" max="5623" width="27" bestFit="1" customWidth="1"/>
    <col min="5624" max="5624" width="26.85546875" bestFit="1" customWidth="1"/>
    <col min="5625" max="5625" width="69" bestFit="1" customWidth="1"/>
    <col min="5626" max="5626" width="15.7109375" customWidth="1"/>
    <col min="5627" max="5627" width="17.85546875" customWidth="1"/>
    <col min="5631" max="5631" width="12.42578125" bestFit="1" customWidth="1"/>
    <col min="5879" max="5879" width="27" bestFit="1" customWidth="1"/>
    <col min="5880" max="5880" width="26.85546875" bestFit="1" customWidth="1"/>
    <col min="5881" max="5881" width="69" bestFit="1" customWidth="1"/>
    <col min="5882" max="5882" width="15.7109375" customWidth="1"/>
    <col min="5883" max="5883" width="17.85546875" customWidth="1"/>
    <col min="5887" max="5887" width="12.42578125" bestFit="1" customWidth="1"/>
    <col min="6135" max="6135" width="27" bestFit="1" customWidth="1"/>
    <col min="6136" max="6136" width="26.85546875" bestFit="1" customWidth="1"/>
    <col min="6137" max="6137" width="69" bestFit="1" customWidth="1"/>
    <col min="6138" max="6138" width="15.7109375" customWidth="1"/>
    <col min="6139" max="6139" width="17.85546875" customWidth="1"/>
    <col min="6143" max="6143" width="12.42578125" bestFit="1" customWidth="1"/>
    <col min="6391" max="6391" width="27" bestFit="1" customWidth="1"/>
    <col min="6392" max="6392" width="26.85546875" bestFit="1" customWidth="1"/>
    <col min="6393" max="6393" width="69" bestFit="1" customWidth="1"/>
    <col min="6394" max="6394" width="15.7109375" customWidth="1"/>
    <col min="6395" max="6395" width="17.85546875" customWidth="1"/>
    <col min="6399" max="6399" width="12.42578125" bestFit="1" customWidth="1"/>
    <col min="6647" max="6647" width="27" bestFit="1" customWidth="1"/>
    <col min="6648" max="6648" width="26.85546875" bestFit="1" customWidth="1"/>
    <col min="6649" max="6649" width="69" bestFit="1" customWidth="1"/>
    <col min="6650" max="6650" width="15.7109375" customWidth="1"/>
    <col min="6651" max="6651" width="17.85546875" customWidth="1"/>
    <col min="6655" max="6655" width="12.42578125" bestFit="1" customWidth="1"/>
    <col min="6903" max="6903" width="27" bestFit="1" customWidth="1"/>
    <col min="6904" max="6904" width="26.85546875" bestFit="1" customWidth="1"/>
    <col min="6905" max="6905" width="69" bestFit="1" customWidth="1"/>
    <col min="6906" max="6906" width="15.7109375" customWidth="1"/>
    <col min="6907" max="6907" width="17.85546875" customWidth="1"/>
    <col min="6911" max="6911" width="12.42578125" bestFit="1" customWidth="1"/>
    <col min="7159" max="7159" width="27" bestFit="1" customWidth="1"/>
    <col min="7160" max="7160" width="26.85546875" bestFit="1" customWidth="1"/>
    <col min="7161" max="7161" width="69" bestFit="1" customWidth="1"/>
    <col min="7162" max="7162" width="15.7109375" customWidth="1"/>
    <col min="7163" max="7163" width="17.85546875" customWidth="1"/>
    <col min="7167" max="7167" width="12.42578125" bestFit="1" customWidth="1"/>
    <col min="7415" max="7415" width="27" bestFit="1" customWidth="1"/>
    <col min="7416" max="7416" width="26.85546875" bestFit="1" customWidth="1"/>
    <col min="7417" max="7417" width="69" bestFit="1" customWidth="1"/>
    <col min="7418" max="7418" width="15.7109375" customWidth="1"/>
    <col min="7419" max="7419" width="17.85546875" customWidth="1"/>
    <col min="7423" max="7423" width="12.42578125" bestFit="1" customWidth="1"/>
    <col min="7671" max="7671" width="27" bestFit="1" customWidth="1"/>
    <col min="7672" max="7672" width="26.85546875" bestFit="1" customWidth="1"/>
    <col min="7673" max="7673" width="69" bestFit="1" customWidth="1"/>
    <col min="7674" max="7674" width="15.7109375" customWidth="1"/>
    <col min="7675" max="7675" width="17.85546875" customWidth="1"/>
    <col min="7679" max="7679" width="12.42578125" bestFit="1" customWidth="1"/>
    <col min="7927" max="7927" width="27" bestFit="1" customWidth="1"/>
    <col min="7928" max="7928" width="26.85546875" bestFit="1" customWidth="1"/>
    <col min="7929" max="7929" width="69" bestFit="1" customWidth="1"/>
    <col min="7930" max="7930" width="15.7109375" customWidth="1"/>
    <col min="7931" max="7931" width="17.85546875" customWidth="1"/>
    <col min="7935" max="7935" width="12.42578125" bestFit="1" customWidth="1"/>
    <col min="8183" max="8183" width="27" bestFit="1" customWidth="1"/>
    <col min="8184" max="8184" width="26.85546875" bestFit="1" customWidth="1"/>
    <col min="8185" max="8185" width="69" bestFit="1" customWidth="1"/>
    <col min="8186" max="8186" width="15.7109375" customWidth="1"/>
    <col min="8187" max="8187" width="17.85546875" customWidth="1"/>
    <col min="8191" max="8191" width="12.42578125" bestFit="1" customWidth="1"/>
    <col min="8439" max="8439" width="27" bestFit="1" customWidth="1"/>
    <col min="8440" max="8440" width="26.85546875" bestFit="1" customWidth="1"/>
    <col min="8441" max="8441" width="69" bestFit="1" customWidth="1"/>
    <col min="8442" max="8442" width="15.7109375" customWidth="1"/>
    <col min="8443" max="8443" width="17.85546875" customWidth="1"/>
    <col min="8447" max="8447" width="12.42578125" bestFit="1" customWidth="1"/>
    <col min="8695" max="8695" width="27" bestFit="1" customWidth="1"/>
    <col min="8696" max="8696" width="26.85546875" bestFit="1" customWidth="1"/>
    <col min="8697" max="8697" width="69" bestFit="1" customWidth="1"/>
    <col min="8698" max="8698" width="15.7109375" customWidth="1"/>
    <col min="8699" max="8699" width="17.85546875" customWidth="1"/>
    <col min="8703" max="8703" width="12.42578125" bestFit="1" customWidth="1"/>
    <col min="8951" max="8951" width="27" bestFit="1" customWidth="1"/>
    <col min="8952" max="8952" width="26.85546875" bestFit="1" customWidth="1"/>
    <col min="8953" max="8953" width="69" bestFit="1" customWidth="1"/>
    <col min="8954" max="8954" width="15.7109375" customWidth="1"/>
    <col min="8955" max="8955" width="17.85546875" customWidth="1"/>
    <col min="8959" max="8959" width="12.42578125" bestFit="1" customWidth="1"/>
    <col min="9207" max="9207" width="27" bestFit="1" customWidth="1"/>
    <col min="9208" max="9208" width="26.85546875" bestFit="1" customWidth="1"/>
    <col min="9209" max="9209" width="69" bestFit="1" customWidth="1"/>
    <col min="9210" max="9210" width="15.7109375" customWidth="1"/>
    <col min="9211" max="9211" width="17.85546875" customWidth="1"/>
    <col min="9215" max="9215" width="12.42578125" bestFit="1" customWidth="1"/>
    <col min="9463" max="9463" width="27" bestFit="1" customWidth="1"/>
    <col min="9464" max="9464" width="26.85546875" bestFit="1" customWidth="1"/>
    <col min="9465" max="9465" width="69" bestFit="1" customWidth="1"/>
    <col min="9466" max="9466" width="15.7109375" customWidth="1"/>
    <col min="9467" max="9467" width="17.85546875" customWidth="1"/>
    <col min="9471" max="9471" width="12.42578125" bestFit="1" customWidth="1"/>
    <col min="9719" max="9719" width="27" bestFit="1" customWidth="1"/>
    <col min="9720" max="9720" width="26.85546875" bestFit="1" customWidth="1"/>
    <col min="9721" max="9721" width="69" bestFit="1" customWidth="1"/>
    <col min="9722" max="9722" width="15.7109375" customWidth="1"/>
    <col min="9723" max="9723" width="17.85546875" customWidth="1"/>
    <col min="9727" max="9727" width="12.42578125" bestFit="1" customWidth="1"/>
    <col min="9975" max="9975" width="27" bestFit="1" customWidth="1"/>
    <col min="9976" max="9976" width="26.85546875" bestFit="1" customWidth="1"/>
    <col min="9977" max="9977" width="69" bestFit="1" customWidth="1"/>
    <col min="9978" max="9978" width="15.7109375" customWidth="1"/>
    <col min="9979" max="9979" width="17.85546875" customWidth="1"/>
    <col min="9983" max="9983" width="12.42578125" bestFit="1" customWidth="1"/>
    <col min="10231" max="10231" width="27" bestFit="1" customWidth="1"/>
    <col min="10232" max="10232" width="26.85546875" bestFit="1" customWidth="1"/>
    <col min="10233" max="10233" width="69" bestFit="1" customWidth="1"/>
    <col min="10234" max="10234" width="15.7109375" customWidth="1"/>
    <col min="10235" max="10235" width="17.85546875" customWidth="1"/>
    <col min="10239" max="10239" width="12.42578125" bestFit="1" customWidth="1"/>
    <col min="10487" max="10487" width="27" bestFit="1" customWidth="1"/>
    <col min="10488" max="10488" width="26.85546875" bestFit="1" customWidth="1"/>
    <col min="10489" max="10489" width="69" bestFit="1" customWidth="1"/>
    <col min="10490" max="10490" width="15.7109375" customWidth="1"/>
    <col min="10491" max="10491" width="17.85546875" customWidth="1"/>
    <col min="10495" max="10495" width="12.42578125" bestFit="1" customWidth="1"/>
    <col min="10743" max="10743" width="27" bestFit="1" customWidth="1"/>
    <col min="10744" max="10744" width="26.85546875" bestFit="1" customWidth="1"/>
    <col min="10745" max="10745" width="69" bestFit="1" customWidth="1"/>
    <col min="10746" max="10746" width="15.7109375" customWidth="1"/>
    <col min="10747" max="10747" width="17.85546875" customWidth="1"/>
    <col min="10751" max="10751" width="12.42578125" bestFit="1" customWidth="1"/>
    <col min="10999" max="10999" width="27" bestFit="1" customWidth="1"/>
    <col min="11000" max="11000" width="26.85546875" bestFit="1" customWidth="1"/>
    <col min="11001" max="11001" width="69" bestFit="1" customWidth="1"/>
    <col min="11002" max="11002" width="15.7109375" customWidth="1"/>
    <col min="11003" max="11003" width="17.85546875" customWidth="1"/>
    <col min="11007" max="11007" width="12.42578125" bestFit="1" customWidth="1"/>
    <col min="11255" max="11255" width="27" bestFit="1" customWidth="1"/>
    <col min="11256" max="11256" width="26.85546875" bestFit="1" customWidth="1"/>
    <col min="11257" max="11257" width="69" bestFit="1" customWidth="1"/>
    <col min="11258" max="11258" width="15.7109375" customWidth="1"/>
    <col min="11259" max="11259" width="17.85546875" customWidth="1"/>
    <col min="11263" max="11263" width="12.42578125" bestFit="1" customWidth="1"/>
    <col min="11511" max="11511" width="27" bestFit="1" customWidth="1"/>
    <col min="11512" max="11512" width="26.85546875" bestFit="1" customWidth="1"/>
    <col min="11513" max="11513" width="69" bestFit="1" customWidth="1"/>
    <col min="11514" max="11514" width="15.7109375" customWidth="1"/>
    <col min="11515" max="11515" width="17.85546875" customWidth="1"/>
    <col min="11519" max="11519" width="12.42578125" bestFit="1" customWidth="1"/>
    <col min="11767" max="11767" width="27" bestFit="1" customWidth="1"/>
    <col min="11768" max="11768" width="26.85546875" bestFit="1" customWidth="1"/>
    <col min="11769" max="11769" width="69" bestFit="1" customWidth="1"/>
    <col min="11770" max="11770" width="15.7109375" customWidth="1"/>
    <col min="11771" max="11771" width="17.85546875" customWidth="1"/>
    <col min="11775" max="11775" width="12.42578125" bestFit="1" customWidth="1"/>
    <col min="12023" max="12023" width="27" bestFit="1" customWidth="1"/>
    <col min="12024" max="12024" width="26.85546875" bestFit="1" customWidth="1"/>
    <col min="12025" max="12025" width="69" bestFit="1" customWidth="1"/>
    <col min="12026" max="12026" width="15.7109375" customWidth="1"/>
    <col min="12027" max="12027" width="17.85546875" customWidth="1"/>
    <col min="12031" max="12031" width="12.42578125" bestFit="1" customWidth="1"/>
    <col min="12279" max="12279" width="27" bestFit="1" customWidth="1"/>
    <col min="12280" max="12280" width="26.85546875" bestFit="1" customWidth="1"/>
    <col min="12281" max="12281" width="69" bestFit="1" customWidth="1"/>
    <col min="12282" max="12282" width="15.7109375" customWidth="1"/>
    <col min="12283" max="12283" width="17.85546875" customWidth="1"/>
    <col min="12287" max="12287" width="12.42578125" bestFit="1" customWidth="1"/>
    <col min="12535" max="12535" width="27" bestFit="1" customWidth="1"/>
    <col min="12536" max="12536" width="26.85546875" bestFit="1" customWidth="1"/>
    <col min="12537" max="12537" width="69" bestFit="1" customWidth="1"/>
    <col min="12538" max="12538" width="15.7109375" customWidth="1"/>
    <col min="12539" max="12539" width="17.85546875" customWidth="1"/>
    <col min="12543" max="12543" width="12.42578125" bestFit="1" customWidth="1"/>
    <col min="12791" max="12791" width="27" bestFit="1" customWidth="1"/>
    <col min="12792" max="12792" width="26.85546875" bestFit="1" customWidth="1"/>
    <col min="12793" max="12793" width="69" bestFit="1" customWidth="1"/>
    <col min="12794" max="12794" width="15.7109375" customWidth="1"/>
    <col min="12795" max="12795" width="17.85546875" customWidth="1"/>
    <col min="12799" max="12799" width="12.42578125" bestFit="1" customWidth="1"/>
    <col min="13047" max="13047" width="27" bestFit="1" customWidth="1"/>
    <col min="13048" max="13048" width="26.85546875" bestFit="1" customWidth="1"/>
    <col min="13049" max="13049" width="69" bestFit="1" customWidth="1"/>
    <col min="13050" max="13050" width="15.7109375" customWidth="1"/>
    <col min="13051" max="13051" width="17.85546875" customWidth="1"/>
    <col min="13055" max="13055" width="12.42578125" bestFit="1" customWidth="1"/>
    <col min="13303" max="13303" width="27" bestFit="1" customWidth="1"/>
    <col min="13304" max="13304" width="26.85546875" bestFit="1" customWidth="1"/>
    <col min="13305" max="13305" width="69" bestFit="1" customWidth="1"/>
    <col min="13306" max="13306" width="15.7109375" customWidth="1"/>
    <col min="13307" max="13307" width="17.85546875" customWidth="1"/>
    <col min="13311" max="13311" width="12.42578125" bestFit="1" customWidth="1"/>
    <col min="13559" max="13559" width="27" bestFit="1" customWidth="1"/>
    <col min="13560" max="13560" width="26.85546875" bestFit="1" customWidth="1"/>
    <col min="13561" max="13561" width="69" bestFit="1" customWidth="1"/>
    <col min="13562" max="13562" width="15.7109375" customWidth="1"/>
    <col min="13563" max="13563" width="17.85546875" customWidth="1"/>
    <col min="13567" max="13567" width="12.42578125" bestFit="1" customWidth="1"/>
    <col min="13815" max="13815" width="27" bestFit="1" customWidth="1"/>
    <col min="13816" max="13816" width="26.85546875" bestFit="1" customWidth="1"/>
    <col min="13817" max="13817" width="69" bestFit="1" customWidth="1"/>
    <col min="13818" max="13818" width="15.7109375" customWidth="1"/>
    <col min="13819" max="13819" width="17.85546875" customWidth="1"/>
    <col min="13823" max="13823" width="12.42578125" bestFit="1" customWidth="1"/>
    <col min="14071" max="14071" width="27" bestFit="1" customWidth="1"/>
    <col min="14072" max="14072" width="26.85546875" bestFit="1" customWidth="1"/>
    <col min="14073" max="14073" width="69" bestFit="1" customWidth="1"/>
    <col min="14074" max="14074" width="15.7109375" customWidth="1"/>
    <col min="14075" max="14075" width="17.85546875" customWidth="1"/>
    <col min="14079" max="14079" width="12.42578125" bestFit="1" customWidth="1"/>
    <col min="14327" max="14327" width="27" bestFit="1" customWidth="1"/>
    <col min="14328" max="14328" width="26.85546875" bestFit="1" customWidth="1"/>
    <col min="14329" max="14329" width="69" bestFit="1" customWidth="1"/>
    <col min="14330" max="14330" width="15.7109375" customWidth="1"/>
    <col min="14331" max="14331" width="17.85546875" customWidth="1"/>
    <col min="14335" max="14335" width="12.42578125" bestFit="1" customWidth="1"/>
    <col min="14583" max="14583" width="27" bestFit="1" customWidth="1"/>
    <col min="14584" max="14584" width="26.85546875" bestFit="1" customWidth="1"/>
    <col min="14585" max="14585" width="69" bestFit="1" customWidth="1"/>
    <col min="14586" max="14586" width="15.7109375" customWidth="1"/>
    <col min="14587" max="14587" width="17.85546875" customWidth="1"/>
    <col min="14591" max="14591" width="12.42578125" bestFit="1" customWidth="1"/>
    <col min="14839" max="14839" width="27" bestFit="1" customWidth="1"/>
    <col min="14840" max="14840" width="26.85546875" bestFit="1" customWidth="1"/>
    <col min="14841" max="14841" width="69" bestFit="1" customWidth="1"/>
    <col min="14842" max="14842" width="15.7109375" customWidth="1"/>
    <col min="14843" max="14843" width="17.85546875" customWidth="1"/>
    <col min="14847" max="14847" width="12.42578125" bestFit="1" customWidth="1"/>
    <col min="15095" max="15095" width="27" bestFit="1" customWidth="1"/>
    <col min="15096" max="15096" width="26.85546875" bestFit="1" customWidth="1"/>
    <col min="15097" max="15097" width="69" bestFit="1" customWidth="1"/>
    <col min="15098" max="15098" width="15.7109375" customWidth="1"/>
    <col min="15099" max="15099" width="17.85546875" customWidth="1"/>
    <col min="15103" max="15103" width="12.42578125" bestFit="1" customWidth="1"/>
    <col min="15351" max="15351" width="27" bestFit="1" customWidth="1"/>
    <col min="15352" max="15352" width="26.85546875" bestFit="1" customWidth="1"/>
    <col min="15353" max="15353" width="69" bestFit="1" customWidth="1"/>
    <col min="15354" max="15354" width="15.7109375" customWidth="1"/>
    <col min="15355" max="15355" width="17.85546875" customWidth="1"/>
    <col min="15359" max="15359" width="12.42578125" bestFit="1" customWidth="1"/>
    <col min="15607" max="15607" width="27" bestFit="1" customWidth="1"/>
    <col min="15608" max="15608" width="26.85546875" bestFit="1" customWidth="1"/>
    <col min="15609" max="15609" width="69" bestFit="1" customWidth="1"/>
    <col min="15610" max="15610" width="15.7109375" customWidth="1"/>
    <col min="15611" max="15611" width="17.85546875" customWidth="1"/>
    <col min="15615" max="15615" width="12.42578125" bestFit="1" customWidth="1"/>
    <col min="15863" max="15863" width="27" bestFit="1" customWidth="1"/>
    <col min="15864" max="15864" width="26.85546875" bestFit="1" customWidth="1"/>
    <col min="15865" max="15865" width="69" bestFit="1" customWidth="1"/>
    <col min="15866" max="15866" width="15.7109375" customWidth="1"/>
    <col min="15867" max="15867" width="17.85546875" customWidth="1"/>
    <col min="15871" max="15871" width="12.42578125" bestFit="1" customWidth="1"/>
    <col min="16119" max="16119" width="27" bestFit="1" customWidth="1"/>
    <col min="16120" max="16120" width="26.85546875" bestFit="1" customWidth="1"/>
    <col min="16121" max="16121" width="69" bestFit="1" customWidth="1"/>
    <col min="16122" max="16122" width="15.7109375" customWidth="1"/>
    <col min="16123" max="16123" width="17.85546875" customWidth="1"/>
    <col min="16127" max="16127" width="12.42578125" bestFit="1" customWidth="1"/>
  </cols>
  <sheetData>
    <row r="1" spans="1:6">
      <c r="A1" s="2" t="s">
        <v>86</v>
      </c>
      <c r="B1">
        <v>21887.083201851266</v>
      </c>
      <c r="F1" t="s">
        <v>4</v>
      </c>
    </row>
    <row r="2" spans="1:6">
      <c r="A2" s="3" t="s">
        <v>94</v>
      </c>
      <c r="B2">
        <v>62857.210476491004</v>
      </c>
      <c r="F2" t="s">
        <v>938</v>
      </c>
    </row>
    <row r="3" spans="1:6">
      <c r="A3" s="4" t="s">
        <v>98</v>
      </c>
      <c r="B3">
        <v>61143.631008730401</v>
      </c>
    </row>
    <row r="4" spans="1:6">
      <c r="A4" s="5" t="s">
        <v>106</v>
      </c>
      <c r="B4">
        <v>14175.97559692858</v>
      </c>
    </row>
    <row r="5" spans="1:6">
      <c r="A5" s="6" t="s">
        <v>109</v>
      </c>
      <c r="B5">
        <v>31934.890080992955</v>
      </c>
    </row>
    <row r="6" spans="1:6">
      <c r="A6" s="7" t="s">
        <v>113</v>
      </c>
      <c r="B6">
        <v>8022.6675081518888</v>
      </c>
    </row>
    <row r="7" spans="1:6">
      <c r="A7" s="8" t="s">
        <v>115</v>
      </c>
      <c r="B7">
        <v>106553.48690438626</v>
      </c>
    </row>
    <row r="8" spans="1:6">
      <c r="A8" s="2" t="s">
        <v>130</v>
      </c>
      <c r="B8">
        <v>28040.391290627958</v>
      </c>
    </row>
    <row r="9" spans="1:6">
      <c r="A9" s="3" t="s">
        <v>137</v>
      </c>
      <c r="B9">
        <v>20485.063637319872</v>
      </c>
    </row>
    <row r="10" spans="1:6">
      <c r="A10" s="4" t="s">
        <v>142</v>
      </c>
      <c r="B10">
        <v>44397.286210160935</v>
      </c>
    </row>
    <row r="11" spans="1:6">
      <c r="A11" s="9" t="s">
        <v>145</v>
      </c>
      <c r="B11">
        <v>115588.72409803302</v>
      </c>
    </row>
    <row r="12" spans="1:6">
      <c r="A12" s="10" t="s">
        <v>148</v>
      </c>
      <c r="B12">
        <v>67374.829073314409</v>
      </c>
    </row>
    <row r="13" spans="1:6">
      <c r="A13" s="7" t="s">
        <v>152</v>
      </c>
      <c r="B13">
        <v>47512.885242452925</v>
      </c>
    </row>
    <row r="14" spans="1:6">
      <c r="A14" s="8" t="s">
        <v>155</v>
      </c>
      <c r="B14">
        <v>6620.64794362049</v>
      </c>
    </row>
    <row r="15" spans="1:6">
      <c r="A15" s="2" t="s">
        <v>157</v>
      </c>
      <c r="B15">
        <v>76643.736194383091</v>
      </c>
    </row>
    <row r="16" spans="1:6">
      <c r="A16" s="3" t="s">
        <v>165</v>
      </c>
      <c r="B16">
        <v>172058.95655832547</v>
      </c>
    </row>
    <row r="17" spans="1:2">
      <c r="A17" s="4" t="s">
        <v>178</v>
      </c>
      <c r="B17">
        <v>18537.81424213737</v>
      </c>
    </row>
    <row r="18" spans="1:2">
      <c r="A18" s="9" t="s">
        <v>182</v>
      </c>
      <c r="B18">
        <v>52731.513621542021</v>
      </c>
    </row>
    <row r="19" spans="1:2">
      <c r="A19" s="10" t="s">
        <v>187</v>
      </c>
      <c r="B19">
        <v>23289.102766382664</v>
      </c>
    </row>
    <row r="20" spans="1:2">
      <c r="A20" s="7" t="s">
        <v>192</v>
      </c>
      <c r="B20">
        <v>26794.151677711161</v>
      </c>
    </row>
    <row r="21" spans="1:2">
      <c r="A21" s="8" t="s">
        <v>194</v>
      </c>
      <c r="B21">
        <v>21419.743347007468</v>
      </c>
    </row>
    <row r="22" spans="1:2">
      <c r="A22" s="2" t="s">
        <v>197</v>
      </c>
      <c r="B22">
        <v>150639.21321131798</v>
      </c>
    </row>
    <row r="23" spans="1:2">
      <c r="A23" s="3" t="s">
        <v>209</v>
      </c>
      <c r="B23">
        <v>12072.946250131481</v>
      </c>
    </row>
    <row r="24" spans="1:2">
      <c r="A24" s="4" t="s">
        <v>212</v>
      </c>
      <c r="B24">
        <v>44864.626065004733</v>
      </c>
    </row>
    <row r="25" spans="1:2">
      <c r="A25" s="9" t="s">
        <v>220</v>
      </c>
      <c r="B25">
        <v>559405.80624802783</v>
      </c>
    </row>
    <row r="26" spans="1:2">
      <c r="A26" s="10" t="s">
        <v>237</v>
      </c>
      <c r="B26">
        <v>92533.291259072255</v>
      </c>
    </row>
    <row r="27" spans="1:2">
      <c r="A27" s="7" t="s">
        <v>252</v>
      </c>
      <c r="B27">
        <v>136541.12759019667</v>
      </c>
    </row>
    <row r="28" spans="1:2">
      <c r="A28" s="8" t="s">
        <v>264</v>
      </c>
      <c r="B28">
        <v>23678.552645419164</v>
      </c>
    </row>
    <row r="29" spans="1:2">
      <c r="A29" s="2" t="s">
        <v>267</v>
      </c>
      <c r="B29">
        <v>13786.52571789208</v>
      </c>
    </row>
    <row r="30" spans="1:2">
      <c r="A30" s="3" t="s">
        <v>270</v>
      </c>
      <c r="B30">
        <v>47824.445145682126</v>
      </c>
    </row>
    <row r="31" spans="1:2">
      <c r="A31" s="4" t="s">
        <v>275</v>
      </c>
      <c r="B31">
        <v>18148.364363100871</v>
      </c>
    </row>
    <row r="32" spans="1:2">
      <c r="A32" s="9" t="s">
        <v>278</v>
      </c>
      <c r="B32">
        <v>43151.046597244138</v>
      </c>
    </row>
    <row r="33" spans="1:2">
      <c r="A33" s="10" t="s">
        <v>281</v>
      </c>
      <c r="B33">
        <v>58806.931734511418</v>
      </c>
    </row>
    <row r="34" spans="1:2">
      <c r="A34" s="7" t="s">
        <v>288</v>
      </c>
      <c r="B34">
        <v>128985.79993688861</v>
      </c>
    </row>
    <row r="35" spans="1:2">
      <c r="A35" s="8" t="s">
        <v>304</v>
      </c>
      <c r="B35">
        <v>87236.772904175858</v>
      </c>
    </row>
    <row r="36" spans="1:2">
      <c r="A36" s="2" t="s">
        <v>311</v>
      </c>
      <c r="B36">
        <v>75864.836436310085</v>
      </c>
    </row>
    <row r="37" spans="1:2">
      <c r="A37" s="3" t="s">
        <v>314</v>
      </c>
      <c r="B37">
        <v>37387.188387503942</v>
      </c>
    </row>
    <row r="38" spans="1:2">
      <c r="A38" s="4" t="s">
        <v>320</v>
      </c>
      <c r="B38">
        <v>47123.435363416429</v>
      </c>
    </row>
    <row r="39" spans="1:2">
      <c r="A39" s="9" t="s">
        <v>323</v>
      </c>
      <c r="B39">
        <v>30532.870516461557</v>
      </c>
    </row>
    <row r="40" spans="1:2">
      <c r="A40" s="10" t="s">
        <v>328</v>
      </c>
      <c r="B40">
        <v>19628.273903439571</v>
      </c>
    </row>
    <row r="41" spans="1:2">
      <c r="A41" s="7" t="s">
        <v>330</v>
      </c>
      <c r="B41">
        <v>16279.004943725677</v>
      </c>
    </row>
    <row r="42" spans="1:2">
      <c r="A42" s="4" t="s">
        <v>332</v>
      </c>
      <c r="B42">
        <v>437196.43420637422</v>
      </c>
    </row>
    <row r="43" spans="1:2">
      <c r="A43" s="9" t="s">
        <v>344</v>
      </c>
      <c r="B43">
        <v>150016.0934048596</v>
      </c>
    </row>
    <row r="44" spans="1:2">
      <c r="A44" s="10" t="s">
        <v>358</v>
      </c>
      <c r="B44">
        <v>159051.33059850635</v>
      </c>
    </row>
    <row r="45" spans="1:2">
      <c r="A45" s="7" t="s">
        <v>364</v>
      </c>
      <c r="B45">
        <v>24223.782476070264</v>
      </c>
    </row>
    <row r="46" spans="1:2">
      <c r="A46" s="8" t="s">
        <v>370</v>
      </c>
      <c r="B46">
        <v>306419.16482591775</v>
      </c>
    </row>
    <row r="47" spans="1:2">
      <c r="A47" s="2" t="s">
        <v>387</v>
      </c>
      <c r="B47">
        <v>74307.036920164101</v>
      </c>
    </row>
    <row r="48" spans="1:2">
      <c r="A48" s="3" t="s">
        <v>394</v>
      </c>
      <c r="B48">
        <v>30143.420637425057</v>
      </c>
    </row>
    <row r="49" spans="1:2">
      <c r="A49" s="4" t="s">
        <v>399</v>
      </c>
      <c r="B49">
        <v>37620.858314925848</v>
      </c>
    </row>
    <row r="50" spans="1:2">
      <c r="A50" s="9" t="s">
        <v>404</v>
      </c>
      <c r="B50">
        <v>39568.107710108336</v>
      </c>
    </row>
    <row r="51" spans="1:2">
      <c r="A51" s="10" t="s">
        <v>409</v>
      </c>
      <c r="B51">
        <v>85990.533291259082</v>
      </c>
    </row>
    <row r="52" spans="1:2">
      <c r="A52" s="7" t="s">
        <v>418</v>
      </c>
      <c r="B52">
        <v>29052.960976122857</v>
      </c>
    </row>
    <row r="53" spans="1:2">
      <c r="A53" s="4" t="s">
        <v>421</v>
      </c>
      <c r="B53">
        <v>33648.469548753557</v>
      </c>
    </row>
    <row r="54" spans="1:2">
      <c r="A54" s="9" t="s">
        <v>428</v>
      </c>
      <c r="B54">
        <v>170189.59713895025</v>
      </c>
    </row>
    <row r="55" spans="1:2">
      <c r="A55" s="10" t="s">
        <v>441</v>
      </c>
      <c r="B55">
        <v>27105.711580940359</v>
      </c>
    </row>
    <row r="56" spans="1:2">
      <c r="A56" s="7" t="s">
        <v>444</v>
      </c>
      <c r="B56">
        <v>151807.56284842748</v>
      </c>
    </row>
    <row r="57" spans="1:2">
      <c r="A57" s="4" t="s">
        <v>450</v>
      </c>
      <c r="B57">
        <v>76565.846218575796</v>
      </c>
    </row>
    <row r="58" spans="1:2">
      <c r="A58" s="9" t="s">
        <v>455</v>
      </c>
      <c r="B58">
        <v>546709.74019143789</v>
      </c>
    </row>
    <row r="59" spans="1:2">
      <c r="A59" s="10" t="s">
        <v>472</v>
      </c>
      <c r="B59">
        <v>108189.17639633954</v>
      </c>
    </row>
    <row r="60" spans="1:2">
      <c r="A60" s="7" t="s">
        <v>481</v>
      </c>
      <c r="B60">
        <v>12929.735984011781</v>
      </c>
    </row>
    <row r="61" spans="1:2">
      <c r="A61" s="8" t="s">
        <v>483</v>
      </c>
      <c r="B61">
        <v>79993.005154096987</v>
      </c>
    </row>
    <row r="62" spans="1:2">
      <c r="A62" s="2" t="s">
        <v>492</v>
      </c>
      <c r="B62">
        <v>14799.095403386978</v>
      </c>
    </row>
    <row r="63" spans="1:2">
      <c r="A63" s="3" t="s">
        <v>495</v>
      </c>
      <c r="B63">
        <v>78357.315662143694</v>
      </c>
    </row>
    <row r="64" spans="1:2">
      <c r="A64" s="4" t="s">
        <v>503</v>
      </c>
      <c r="B64">
        <v>151885.45282423479</v>
      </c>
    </row>
    <row r="65" spans="1:4">
      <c r="A65" s="9" t="s">
        <v>522</v>
      </c>
      <c r="B65">
        <v>18771.484169559273</v>
      </c>
    </row>
    <row r="66" spans="1:4">
      <c r="A66" s="10" t="s">
        <v>524</v>
      </c>
      <c r="B66">
        <v>28819.291048700958</v>
      </c>
    </row>
    <row r="67" spans="1:4">
      <c r="A67" s="7" t="s">
        <v>527</v>
      </c>
      <c r="B67">
        <v>158506.10076785527</v>
      </c>
    </row>
    <row r="68" spans="1:4">
      <c r="A68" s="8" t="s">
        <v>534</v>
      </c>
      <c r="B68">
        <v>9969.9169033343842</v>
      </c>
    </row>
    <row r="69" spans="1:4">
      <c r="A69" s="2" t="s">
        <v>537</v>
      </c>
      <c r="B69">
        <v>14799.095403386978</v>
      </c>
    </row>
    <row r="70" spans="1:4">
      <c r="A70" s="3" t="s">
        <v>540</v>
      </c>
      <c r="B70">
        <v>16980.014725991372</v>
      </c>
    </row>
    <row r="71" spans="1:4">
      <c r="A71" s="4" t="s">
        <v>544</v>
      </c>
      <c r="B71">
        <v>15422.215209845377</v>
      </c>
    </row>
    <row r="72" spans="1:4">
      <c r="A72" s="9" t="s">
        <v>547</v>
      </c>
      <c r="B72">
        <v>254154.99105921952</v>
      </c>
    </row>
    <row r="73" spans="1:4">
      <c r="A73" s="10" t="s">
        <v>557</v>
      </c>
      <c r="B73">
        <v>114809.82433996003</v>
      </c>
    </row>
    <row r="74" spans="1:4">
      <c r="A74" s="7" t="s">
        <v>560</v>
      </c>
      <c r="B74">
        <v>68309.508783002006</v>
      </c>
    </row>
    <row r="75" spans="1:4">
      <c r="A75" s="8" t="s">
        <v>565</v>
      </c>
      <c r="B75">
        <v>16201.114967918376</v>
      </c>
    </row>
    <row r="76" spans="1:4">
      <c r="A76" s="2" t="s">
        <v>568</v>
      </c>
      <c r="B76">
        <v>15889.555064689175</v>
      </c>
    </row>
    <row r="77" spans="1:4">
      <c r="A77" s="3" t="s">
        <v>571</v>
      </c>
      <c r="B77">
        <v>28274.061218049857</v>
      </c>
    </row>
    <row r="78" spans="1:4">
      <c r="A78" s="4" t="s">
        <v>573</v>
      </c>
      <c r="B78">
        <v>61455.190911959617</v>
      </c>
    </row>
    <row r="79" spans="1:4">
      <c r="A79" s="13" t="s">
        <v>582</v>
      </c>
      <c r="B79">
        <v>38944.987903649941</v>
      </c>
    </row>
    <row r="80" spans="1:4">
      <c r="A80" s="14" t="s">
        <v>588</v>
      </c>
      <c r="B80">
        <v>41982.696960134635</v>
      </c>
      <c r="D80" s="15" t="s">
        <v>43</v>
      </c>
    </row>
    <row r="81" spans="1:4">
      <c r="A81" s="9" t="s">
        <v>592</v>
      </c>
      <c r="B81">
        <v>19472.49395182497</v>
      </c>
      <c r="D81" s="15" t="s">
        <v>939</v>
      </c>
    </row>
    <row r="82" spans="1:4">
      <c r="A82" s="10" t="s">
        <v>2</v>
      </c>
      <c r="B82">
        <v>241770.48490585882</v>
      </c>
      <c r="D82" s="15" t="s">
        <v>940</v>
      </c>
    </row>
    <row r="83" spans="1:4">
      <c r="A83" s="7" t="s">
        <v>606</v>
      </c>
      <c r="B83">
        <v>137709.4772273062</v>
      </c>
      <c r="D83" s="15" t="s">
        <v>941</v>
      </c>
    </row>
    <row r="84" spans="1:4">
      <c r="A84" s="2" t="s">
        <v>620</v>
      </c>
      <c r="B84">
        <v>26093.14189544546</v>
      </c>
      <c r="D84" s="15" t="s">
        <v>942</v>
      </c>
    </row>
    <row r="85" spans="1:4">
      <c r="A85" s="3" t="s">
        <v>626</v>
      </c>
      <c r="B85">
        <v>4304122.1731355824</v>
      </c>
    </row>
    <row r="86" spans="1:4">
      <c r="A86" s="4" t="s">
        <v>763</v>
      </c>
      <c r="B86">
        <v>20874.513516356372</v>
      </c>
    </row>
    <row r="87" spans="1:4">
      <c r="A87" s="9" t="s">
        <v>765</v>
      </c>
      <c r="B87">
        <v>37854.528242347747</v>
      </c>
    </row>
    <row r="88" spans="1:4">
      <c r="A88" s="10" t="s">
        <v>768</v>
      </c>
      <c r="B88">
        <v>9580.4670242978864</v>
      </c>
    </row>
    <row r="89" spans="1:4">
      <c r="A89" s="7" t="s">
        <v>771</v>
      </c>
      <c r="B89">
        <v>15811.665088881879</v>
      </c>
    </row>
    <row r="90" spans="1:4">
      <c r="A90" s="8" t="s">
        <v>774</v>
      </c>
      <c r="B90">
        <v>17836.804459871673</v>
      </c>
    </row>
    <row r="91" spans="1:4">
      <c r="A91" s="14" t="s">
        <v>776</v>
      </c>
      <c r="B91">
        <v>31857.000105185656</v>
      </c>
    </row>
    <row r="92" spans="1:4">
      <c r="A92" s="2" t="s">
        <v>778</v>
      </c>
      <c r="B92">
        <v>43384.716524666037</v>
      </c>
    </row>
    <row r="93" spans="1:4">
      <c r="A93" s="3" t="s">
        <v>782</v>
      </c>
      <c r="B93">
        <v>33648.46954875355</v>
      </c>
    </row>
    <row r="94" spans="1:4">
      <c r="A94" s="4" t="s">
        <v>786</v>
      </c>
      <c r="B94">
        <v>120807.35247712213</v>
      </c>
    </row>
    <row r="95" spans="1:4">
      <c r="A95" s="9" t="s">
        <v>789</v>
      </c>
      <c r="B95">
        <v>170501.15704217946</v>
      </c>
    </row>
    <row r="96" spans="1:4">
      <c r="A96" s="10" t="s">
        <v>804</v>
      </c>
      <c r="B96">
        <v>43462.606500473339</v>
      </c>
    </row>
    <row r="97" spans="1:2">
      <c r="A97" s="7" t="s">
        <v>807</v>
      </c>
      <c r="B97">
        <v>17369.464605027875</v>
      </c>
    </row>
    <row r="98" spans="1:2">
      <c r="A98" s="8" t="s">
        <v>810</v>
      </c>
      <c r="B98">
        <v>145031.13495319241</v>
      </c>
    </row>
    <row r="99" spans="1:2">
      <c r="A99" s="10" t="s">
        <v>817</v>
      </c>
      <c r="B99">
        <v>22821.762911538866</v>
      </c>
    </row>
    <row r="100" spans="1:2">
      <c r="A100" s="7" t="s">
        <v>819</v>
      </c>
      <c r="B100">
        <v>31078.100347112653</v>
      </c>
    </row>
    <row r="101" spans="1:2">
      <c r="A101" s="8" t="s">
        <v>824</v>
      </c>
      <c r="B101">
        <v>88327.232565478073</v>
      </c>
    </row>
    <row r="102" spans="1:2">
      <c r="A102" s="2" t="s">
        <v>832</v>
      </c>
      <c r="B102">
        <v>67219.049121699791</v>
      </c>
    </row>
    <row r="103" spans="1:2">
      <c r="A103" s="3" t="s">
        <v>835</v>
      </c>
      <c r="B103">
        <v>16123.224992111078</v>
      </c>
    </row>
    <row r="104" spans="1:2">
      <c r="A104" s="4" t="s">
        <v>837</v>
      </c>
      <c r="B104">
        <v>193245.02997791104</v>
      </c>
    </row>
    <row r="105" spans="1:2">
      <c r="A105" s="9" t="s">
        <v>853</v>
      </c>
      <c r="B105">
        <v>20329.283685705268</v>
      </c>
    </row>
    <row r="106" spans="1:2">
      <c r="A106" s="10" t="s">
        <v>856</v>
      </c>
      <c r="B106">
        <v>212639.63395392866</v>
      </c>
    </row>
    <row r="107" spans="1:2">
      <c r="A107" s="7" t="s">
        <v>868</v>
      </c>
      <c r="B107">
        <v>20251.393709897973</v>
      </c>
    </row>
    <row r="108" spans="1:2">
      <c r="A108" s="4" t="s">
        <v>871</v>
      </c>
      <c r="B108">
        <v>49849.58451667193</v>
      </c>
    </row>
    <row r="109" spans="1:2">
      <c r="A109" s="9" t="s">
        <v>877</v>
      </c>
      <c r="B109">
        <v>219649.73177658569</v>
      </c>
    </row>
    <row r="110" spans="1:2">
      <c r="A110" s="2" t="s">
        <v>886</v>
      </c>
      <c r="B110">
        <v>20718.733564741771</v>
      </c>
    </row>
    <row r="111" spans="1:2">
      <c r="A111" s="3" t="s">
        <v>890</v>
      </c>
      <c r="B111">
        <v>7788.9975807299879</v>
      </c>
    </row>
    <row r="112" spans="1:2">
      <c r="A112" s="4" t="s">
        <v>892</v>
      </c>
      <c r="B112">
        <v>22276.533080887766</v>
      </c>
    </row>
    <row r="113" spans="1:2">
      <c r="A113" s="9" t="s">
        <v>897</v>
      </c>
      <c r="B113">
        <v>53744.083307036926</v>
      </c>
    </row>
    <row r="114" spans="1:2">
      <c r="A114" s="10" t="s">
        <v>903</v>
      </c>
      <c r="B114">
        <v>264358.5778899758</v>
      </c>
    </row>
    <row r="115" spans="1:2">
      <c r="A115" s="7" t="s">
        <v>914</v>
      </c>
      <c r="B115">
        <v>66829.599242663302</v>
      </c>
    </row>
    <row r="116" spans="1:2">
      <c r="A116" s="4" t="s">
        <v>923</v>
      </c>
      <c r="B116">
        <v>23133.322814768064</v>
      </c>
    </row>
    <row r="117" spans="1:2">
      <c r="A117" s="9" t="s">
        <v>926</v>
      </c>
      <c r="B117">
        <v>32324.339960029454</v>
      </c>
    </row>
    <row r="118" spans="1:2">
      <c r="A118" s="10" t="s">
        <v>933</v>
      </c>
      <c r="B118">
        <v>38321.868097191546</v>
      </c>
    </row>
    <row r="119" spans="1:2">
      <c r="A119" s="7" t="s">
        <v>936</v>
      </c>
      <c r="B119">
        <v>19160.934048595769</v>
      </c>
    </row>
    <row r="120" spans="1:2">
      <c r="A120" s="2"/>
    </row>
    <row r="121" spans="1:2">
      <c r="A121" s="2"/>
    </row>
    <row r="122" spans="1:2">
      <c r="A122" s="2"/>
    </row>
    <row r="123" spans="1:2">
      <c r="A123" s="2"/>
    </row>
    <row r="124" spans="1:2">
      <c r="A124" s="2"/>
    </row>
    <row r="125" spans="1:2">
      <c r="A125" s="3"/>
    </row>
    <row r="126" spans="1:2">
      <c r="A126" s="3"/>
    </row>
    <row r="127" spans="1:2">
      <c r="A127" s="4"/>
    </row>
    <row r="128" spans="1:2">
      <c r="A128" s="4"/>
    </row>
    <row r="129" spans="1:1">
      <c r="A129" s="4"/>
    </row>
    <row r="130" spans="1:1">
      <c r="A130" s="4"/>
    </row>
    <row r="131" spans="1:1">
      <c r="A131" s="4"/>
    </row>
    <row r="132" spans="1:1">
      <c r="A132" s="4"/>
    </row>
    <row r="133" spans="1:1">
      <c r="A133" s="5"/>
    </row>
    <row r="134" spans="1:1">
      <c r="A134" s="6"/>
    </row>
    <row r="135" spans="1:1">
      <c r="A135" s="6"/>
    </row>
    <row r="136" spans="1:1">
      <c r="A136" s="8"/>
    </row>
    <row r="137" spans="1:1">
      <c r="A137" s="8"/>
    </row>
    <row r="138" spans="1:1">
      <c r="A138" s="8"/>
    </row>
    <row r="139" spans="1:1">
      <c r="A139" s="8"/>
    </row>
    <row r="140" spans="1:1">
      <c r="A140" s="8"/>
    </row>
    <row r="141" spans="1:1">
      <c r="A141" s="8"/>
    </row>
    <row r="142" spans="1:1">
      <c r="A142" s="8"/>
    </row>
    <row r="143" spans="1:1">
      <c r="A143" s="8"/>
    </row>
    <row r="144" spans="1:1">
      <c r="A144" s="8"/>
    </row>
    <row r="145" spans="1:1">
      <c r="A145" s="8"/>
    </row>
    <row r="146" spans="1:1">
      <c r="A146" s="8"/>
    </row>
    <row r="147" spans="1:1">
      <c r="A147" s="8"/>
    </row>
    <row r="148" spans="1:1">
      <c r="A148" s="8"/>
    </row>
    <row r="149" spans="1:1">
      <c r="A149" s="2"/>
    </row>
    <row r="150" spans="1:1">
      <c r="A150" s="2"/>
    </row>
    <row r="151" spans="1:1">
      <c r="A151" s="2"/>
    </row>
    <row r="152" spans="1:1">
      <c r="A152" s="2"/>
    </row>
    <row r="153" spans="1:1">
      <c r="A153" s="2"/>
    </row>
    <row r="154" spans="1:1">
      <c r="A154" s="3"/>
    </row>
    <row r="155" spans="1:1">
      <c r="A155" s="3"/>
    </row>
    <row r="156" spans="1:1">
      <c r="A156" s="3"/>
    </row>
    <row r="157" spans="1:1">
      <c r="A157" s="4"/>
    </row>
    <row r="158" spans="1:1">
      <c r="A158" s="9"/>
    </row>
    <row r="159" spans="1:1">
      <c r="A159" s="10"/>
    </row>
    <row r="160" spans="1:1">
      <c r="A160" s="10"/>
    </row>
    <row r="161" spans="1:1">
      <c r="A161" s="7"/>
    </row>
    <row r="162" spans="1:1">
      <c r="A162" s="2"/>
    </row>
    <row r="163" spans="1:1">
      <c r="A163" s="2"/>
    </row>
    <row r="164" spans="1:1">
      <c r="A164" s="2"/>
    </row>
    <row r="165" spans="1:1">
      <c r="A165" s="2"/>
    </row>
    <row r="166" spans="1:1">
      <c r="A166" s="2"/>
    </row>
    <row r="167" spans="1:1">
      <c r="A167" s="2"/>
    </row>
    <row r="168" spans="1:1">
      <c r="A168" s="3"/>
    </row>
    <row r="169" spans="1:1">
      <c r="A169" s="3"/>
    </row>
    <row r="170" spans="1:1">
      <c r="A170" s="3"/>
    </row>
    <row r="171" spans="1:1">
      <c r="A171" s="3"/>
    </row>
    <row r="172" spans="1:1">
      <c r="A172" s="3"/>
    </row>
    <row r="173" spans="1:1">
      <c r="A173" s="3"/>
    </row>
    <row r="174" spans="1:1">
      <c r="A174" s="3"/>
    </row>
    <row r="175" spans="1:1">
      <c r="A175" s="3"/>
    </row>
    <row r="176" spans="1:1">
      <c r="A176" s="3"/>
    </row>
    <row r="177" spans="1:1">
      <c r="A177" s="3"/>
    </row>
    <row r="178" spans="1:1">
      <c r="A178" s="3"/>
    </row>
    <row r="179" spans="1:1">
      <c r="A179" s="4"/>
    </row>
    <row r="180" spans="1:1">
      <c r="A180" s="4"/>
    </row>
    <row r="181" spans="1:1">
      <c r="A181" s="9"/>
    </row>
    <row r="182" spans="1:1">
      <c r="A182" s="9"/>
    </row>
    <row r="183" spans="1:1">
      <c r="A183" s="9"/>
    </row>
    <row r="184" spans="1:1">
      <c r="A184" s="10"/>
    </row>
    <row r="185" spans="1:1">
      <c r="A185" s="10"/>
    </row>
    <row r="186" spans="1:1">
      <c r="A186" s="10"/>
    </row>
    <row r="187" spans="1:1">
      <c r="A187" s="8"/>
    </row>
    <row r="188" spans="1:1">
      <c r="A188" s="2"/>
    </row>
    <row r="189" spans="1:1">
      <c r="A189" s="2"/>
    </row>
    <row r="190" spans="1:1">
      <c r="A190" s="2"/>
    </row>
    <row r="191" spans="1:1">
      <c r="A191" s="2"/>
    </row>
    <row r="192" spans="1:1">
      <c r="A192" s="2"/>
    </row>
    <row r="193" spans="1:1">
      <c r="A193" s="2"/>
    </row>
    <row r="194" spans="1:1">
      <c r="A194" s="2"/>
    </row>
    <row r="195" spans="1:1">
      <c r="A195" s="2"/>
    </row>
    <row r="196" spans="1:1">
      <c r="A196" s="2"/>
    </row>
    <row r="197" spans="1:1">
      <c r="A197" s="3"/>
    </row>
    <row r="198" spans="1:1">
      <c r="A198" s="4"/>
    </row>
    <row r="199" spans="1:1">
      <c r="A199" s="4"/>
    </row>
    <row r="200" spans="1:1">
      <c r="A200" s="4"/>
    </row>
    <row r="201" spans="1:1">
      <c r="A201" s="4"/>
    </row>
    <row r="202" spans="1:1">
      <c r="A202" s="4"/>
    </row>
    <row r="203" spans="1:1">
      <c r="A203" s="4"/>
    </row>
    <row r="204" spans="1:1">
      <c r="A204" s="9"/>
    </row>
    <row r="205" spans="1:1">
      <c r="A205" s="9"/>
    </row>
    <row r="206" spans="1:1">
      <c r="A206" s="9"/>
    </row>
    <row r="207" spans="1:1">
      <c r="A207" s="9"/>
    </row>
    <row r="208" spans="1:1">
      <c r="A208" s="9"/>
    </row>
    <row r="209" spans="1:1">
      <c r="A209" s="9"/>
    </row>
    <row r="210" spans="1:1">
      <c r="A210" s="9"/>
    </row>
    <row r="211" spans="1:1">
      <c r="A211" s="9"/>
    </row>
    <row r="212" spans="1:1">
      <c r="A212" s="9"/>
    </row>
    <row r="213" spans="1:1">
      <c r="A213" s="9"/>
    </row>
    <row r="214" spans="1:1">
      <c r="A214" s="9"/>
    </row>
    <row r="215" spans="1:1">
      <c r="A215" s="9"/>
    </row>
    <row r="216" spans="1:1">
      <c r="A216" s="9"/>
    </row>
    <row r="217" spans="1:1">
      <c r="A217" s="9"/>
    </row>
    <row r="218" spans="1:1">
      <c r="A218" s="9"/>
    </row>
    <row r="219" spans="1:1">
      <c r="A219" s="10"/>
    </row>
    <row r="220" spans="1:1">
      <c r="A220" s="10"/>
    </row>
    <row r="221" spans="1:1">
      <c r="A221" s="10"/>
    </row>
    <row r="222" spans="1:1">
      <c r="A222" s="10"/>
    </row>
    <row r="223" spans="1:1">
      <c r="A223" s="10"/>
    </row>
    <row r="224" spans="1:1">
      <c r="A224" s="10"/>
    </row>
    <row r="225" spans="1:1">
      <c r="A225" s="10"/>
    </row>
    <row r="226" spans="1:1">
      <c r="A226" s="10"/>
    </row>
    <row r="227" spans="1:1">
      <c r="A227" s="10"/>
    </row>
    <row r="228" spans="1:1">
      <c r="A228" s="10"/>
    </row>
    <row r="229" spans="1:1">
      <c r="A229" s="10"/>
    </row>
    <row r="230" spans="1:1">
      <c r="A230" s="10"/>
    </row>
    <row r="231" spans="1:1">
      <c r="A231" s="10"/>
    </row>
    <row r="232" spans="1:1">
      <c r="A232" s="7"/>
    </row>
    <row r="233" spans="1:1">
      <c r="A233" s="7"/>
    </row>
    <row r="234" spans="1:1">
      <c r="A234" s="7"/>
    </row>
    <row r="235" spans="1:1">
      <c r="A235" s="7"/>
    </row>
    <row r="236" spans="1:1">
      <c r="A236" s="7"/>
    </row>
    <row r="237" spans="1:1">
      <c r="A237" s="7"/>
    </row>
    <row r="238" spans="1:1">
      <c r="A238" s="7"/>
    </row>
    <row r="239" spans="1:1">
      <c r="A239" s="7"/>
    </row>
    <row r="240" spans="1:1">
      <c r="A240" s="7"/>
    </row>
    <row r="241" spans="1:1">
      <c r="A241" s="7"/>
    </row>
    <row r="242" spans="1:1">
      <c r="A242" s="8"/>
    </row>
    <row r="243" spans="1:1">
      <c r="A243" s="2"/>
    </row>
    <row r="244" spans="1:1">
      <c r="A244" s="3"/>
    </row>
    <row r="245" spans="1:1">
      <c r="A245" s="3"/>
    </row>
    <row r="246" spans="1:1">
      <c r="A246" s="3"/>
    </row>
    <row r="247" spans="1:1">
      <c r="A247" s="4"/>
    </row>
    <row r="248" spans="1:1">
      <c r="A248" s="9"/>
    </row>
    <row r="249" spans="1:1">
      <c r="A249" s="10"/>
    </row>
    <row r="250" spans="1:1">
      <c r="A250" s="10"/>
    </row>
    <row r="251" spans="1:1">
      <c r="A251" s="10"/>
    </row>
    <row r="252" spans="1:1">
      <c r="A252" s="10"/>
    </row>
    <row r="253" spans="1:1">
      <c r="A253" s="10"/>
    </row>
    <row r="254" spans="1:1">
      <c r="A254" s="7"/>
    </row>
    <row r="255" spans="1:1">
      <c r="A255" s="7"/>
    </row>
    <row r="256" spans="1:1">
      <c r="A256" s="7"/>
    </row>
    <row r="257" spans="1:1">
      <c r="A257" s="7"/>
    </row>
    <row r="258" spans="1:1">
      <c r="A258" s="7"/>
    </row>
    <row r="259" spans="1:1">
      <c r="A259" s="7"/>
    </row>
    <row r="260" spans="1:1">
      <c r="A260" s="7"/>
    </row>
    <row r="261" spans="1:1">
      <c r="A261" s="7"/>
    </row>
    <row r="262" spans="1:1">
      <c r="A262" s="7"/>
    </row>
    <row r="263" spans="1:1">
      <c r="A263" s="7"/>
    </row>
    <row r="264" spans="1:1">
      <c r="A264" s="7"/>
    </row>
    <row r="265" spans="1:1">
      <c r="A265" s="7"/>
    </row>
    <row r="266" spans="1:1">
      <c r="A266" s="7"/>
    </row>
    <row r="267" spans="1:1">
      <c r="A267" s="7"/>
    </row>
    <row r="268" spans="1:1">
      <c r="A268" s="8"/>
    </row>
    <row r="269" spans="1:1">
      <c r="A269" s="8"/>
    </row>
    <row r="270" spans="1:1">
      <c r="A270" s="8"/>
    </row>
    <row r="271" spans="1:1">
      <c r="A271" s="8"/>
    </row>
    <row r="272" spans="1:1">
      <c r="A272" s="8"/>
    </row>
    <row r="273" spans="1:1">
      <c r="A273" s="2"/>
    </row>
    <row r="274" spans="1:1">
      <c r="A274" s="3"/>
    </row>
    <row r="275" spans="1:1">
      <c r="A275" s="3"/>
    </row>
    <row r="276" spans="1:1">
      <c r="A276" s="3"/>
    </row>
    <row r="277" spans="1:1">
      <c r="A277" s="3"/>
    </row>
    <row r="278" spans="1:1">
      <c r="A278" s="4"/>
    </row>
    <row r="279" spans="1:1">
      <c r="A279" s="9"/>
    </row>
    <row r="280" spans="1:1">
      <c r="A280" s="9"/>
    </row>
    <row r="281" spans="1:1">
      <c r="A281" s="9"/>
    </row>
    <row r="282" spans="1:1">
      <c r="A282" s="4"/>
    </row>
    <row r="283" spans="1:1">
      <c r="A283" s="4"/>
    </row>
    <row r="284" spans="1:1">
      <c r="A284" s="4"/>
    </row>
    <row r="285" spans="1:1">
      <c r="A285" s="4"/>
    </row>
    <row r="286" spans="1:1">
      <c r="A286" s="4"/>
    </row>
    <row r="287" spans="1:1">
      <c r="A287" s="4"/>
    </row>
    <row r="288" spans="1:1">
      <c r="A288" s="4"/>
    </row>
    <row r="289" spans="1:1">
      <c r="A289" s="4"/>
    </row>
    <row r="290" spans="1:1">
      <c r="A290" s="4"/>
    </row>
    <row r="291" spans="1:1">
      <c r="A291" s="4"/>
    </row>
    <row r="292" spans="1:1">
      <c r="A292" s="9"/>
    </row>
    <row r="293" spans="1:1">
      <c r="A293" s="9"/>
    </row>
    <row r="294" spans="1:1">
      <c r="A294" s="9"/>
    </row>
    <row r="295" spans="1:1">
      <c r="A295" s="9"/>
    </row>
    <row r="296" spans="1:1">
      <c r="A296" s="9"/>
    </row>
    <row r="297" spans="1:1">
      <c r="A297" s="9"/>
    </row>
    <row r="298" spans="1:1">
      <c r="A298" s="9"/>
    </row>
    <row r="299" spans="1:1">
      <c r="A299" s="9"/>
    </row>
    <row r="300" spans="1:1">
      <c r="A300" s="9"/>
    </row>
    <row r="301" spans="1:1">
      <c r="A301" s="9"/>
    </row>
    <row r="302" spans="1:1">
      <c r="A302" s="9"/>
    </row>
    <row r="303" spans="1:1">
      <c r="A303" s="9"/>
    </row>
    <row r="304" spans="1:1">
      <c r="A304" s="10"/>
    </row>
    <row r="305" spans="1:1">
      <c r="A305" s="10"/>
    </row>
    <row r="306" spans="1:1">
      <c r="A306" s="10"/>
    </row>
    <row r="307" spans="1:1">
      <c r="A307" s="10"/>
    </row>
    <row r="308" spans="1:1">
      <c r="A308" s="7"/>
    </row>
    <row r="309" spans="1:1">
      <c r="A309" s="7"/>
    </row>
    <row r="310" spans="1:1">
      <c r="A310" s="7"/>
    </row>
    <row r="311" spans="1:1">
      <c r="A311" s="7"/>
    </row>
    <row r="312" spans="1:1">
      <c r="A312" s="8"/>
    </row>
    <row r="313" spans="1:1">
      <c r="A313" s="8"/>
    </row>
    <row r="314" spans="1:1">
      <c r="A314" s="8"/>
    </row>
    <row r="315" spans="1:1">
      <c r="A315" s="8"/>
    </row>
    <row r="316" spans="1:1">
      <c r="A316" s="8"/>
    </row>
    <row r="317" spans="1:1">
      <c r="A317" s="8"/>
    </row>
    <row r="318" spans="1:1">
      <c r="A318" s="8"/>
    </row>
    <row r="319" spans="1:1">
      <c r="A319" s="8"/>
    </row>
    <row r="320" spans="1:1">
      <c r="A320" s="8"/>
    </row>
    <row r="321" spans="1:1">
      <c r="A321" s="8"/>
    </row>
    <row r="322" spans="1:1">
      <c r="A322" s="8"/>
    </row>
    <row r="323" spans="1:1">
      <c r="A323" s="8"/>
    </row>
    <row r="324" spans="1:1">
      <c r="A324" s="8"/>
    </row>
    <row r="325" spans="1:1">
      <c r="A325" s="8"/>
    </row>
    <row r="326" spans="1:1">
      <c r="A326" s="8"/>
    </row>
    <row r="327" spans="1:1">
      <c r="A327" s="2"/>
    </row>
    <row r="328" spans="1:1">
      <c r="A328" s="2"/>
    </row>
    <row r="329" spans="1:1">
      <c r="A329" s="2"/>
    </row>
    <row r="330" spans="1:1">
      <c r="A330" s="2"/>
    </row>
    <row r="331" spans="1:1">
      <c r="A331" s="2"/>
    </row>
    <row r="332" spans="1:1">
      <c r="A332" s="3"/>
    </row>
    <row r="333" spans="1:1">
      <c r="A333" s="3"/>
    </row>
    <row r="334" spans="1:1">
      <c r="A334" s="3"/>
    </row>
    <row r="335" spans="1:1">
      <c r="A335" s="4"/>
    </row>
    <row r="336" spans="1:1">
      <c r="A336" s="4"/>
    </row>
    <row r="337" spans="1:1">
      <c r="A337" s="4"/>
    </row>
    <row r="338" spans="1:1">
      <c r="A338" s="9"/>
    </row>
    <row r="339" spans="1:1">
      <c r="A339" s="9"/>
    </row>
    <row r="340" spans="1:1">
      <c r="A340" s="9"/>
    </row>
    <row r="341" spans="1:1">
      <c r="A341" s="10"/>
    </row>
    <row r="342" spans="1:1">
      <c r="A342" s="10"/>
    </row>
    <row r="343" spans="1:1">
      <c r="A343" s="10"/>
    </row>
    <row r="344" spans="1:1">
      <c r="A344" s="10"/>
    </row>
    <row r="345" spans="1:1">
      <c r="A345" s="10"/>
    </row>
    <row r="346" spans="1:1">
      <c r="A346" s="10"/>
    </row>
    <row r="347" spans="1:1">
      <c r="A347" s="10"/>
    </row>
    <row r="348" spans="1:1">
      <c r="A348" s="7"/>
    </row>
    <row r="349" spans="1:1">
      <c r="A349" s="4"/>
    </row>
    <row r="350" spans="1:1">
      <c r="A350" s="4"/>
    </row>
    <row r="351" spans="1:1">
      <c r="A351" s="4"/>
    </row>
    <row r="352" spans="1:1">
      <c r="A352" s="4"/>
    </row>
    <row r="353" spans="1:1">
      <c r="A353" s="4"/>
    </row>
    <row r="354" spans="1:1">
      <c r="A354" s="9"/>
    </row>
    <row r="355" spans="1:1">
      <c r="A355" s="9"/>
    </row>
    <row r="356" spans="1:1">
      <c r="A356" s="9"/>
    </row>
    <row r="357" spans="1:1">
      <c r="A357" s="9"/>
    </row>
    <row r="358" spans="1:1">
      <c r="A358" s="9"/>
    </row>
    <row r="359" spans="1:1">
      <c r="A359" s="9"/>
    </row>
    <row r="360" spans="1:1">
      <c r="A360" s="9"/>
    </row>
    <row r="361" spans="1:1">
      <c r="A361" s="9"/>
    </row>
    <row r="362" spans="1:1">
      <c r="A362" s="9"/>
    </row>
    <row r="363" spans="1:1">
      <c r="A363" s="9"/>
    </row>
    <row r="364" spans="1:1">
      <c r="A364" s="9"/>
    </row>
    <row r="365" spans="1:1">
      <c r="A365" s="10"/>
    </row>
    <row r="366" spans="1:1">
      <c r="A366" s="7"/>
    </row>
    <row r="367" spans="1:1">
      <c r="A367" s="7"/>
    </row>
    <row r="368" spans="1:1">
      <c r="A368" s="7"/>
    </row>
    <row r="369" spans="1:1">
      <c r="A369" s="7"/>
    </row>
    <row r="370" spans="1:1">
      <c r="A370" s="4"/>
    </row>
    <row r="371" spans="1:1">
      <c r="A371" s="4"/>
    </row>
    <row r="372" spans="1:1">
      <c r="A372" s="4"/>
    </row>
    <row r="373" spans="1:1">
      <c r="A373" s="9"/>
    </row>
    <row r="374" spans="1:1">
      <c r="A374" s="9"/>
    </row>
    <row r="375" spans="1:1">
      <c r="A375" s="9"/>
    </row>
    <row r="376" spans="1:1">
      <c r="A376" s="9"/>
    </row>
    <row r="377" spans="1:1">
      <c r="A377" s="9"/>
    </row>
    <row r="378" spans="1:1">
      <c r="A378" s="9"/>
    </row>
    <row r="379" spans="1:1">
      <c r="A379" s="9"/>
    </row>
    <row r="380" spans="1:1">
      <c r="A380" s="9"/>
    </row>
    <row r="381" spans="1:1">
      <c r="A381" s="9"/>
    </row>
    <row r="382" spans="1:1">
      <c r="A382" s="9"/>
    </row>
    <row r="383" spans="1:1">
      <c r="A383" s="9"/>
    </row>
    <row r="384" spans="1:1">
      <c r="A384" s="9"/>
    </row>
    <row r="385" spans="1:1">
      <c r="A385" s="9"/>
    </row>
    <row r="386" spans="1:1">
      <c r="A386" s="9"/>
    </row>
    <row r="387" spans="1:1">
      <c r="A387" s="9"/>
    </row>
    <row r="388" spans="1:1">
      <c r="A388" s="10"/>
    </row>
    <row r="389" spans="1:1">
      <c r="A389" s="10"/>
    </row>
    <row r="390" spans="1:1">
      <c r="A390" s="10"/>
    </row>
    <row r="391" spans="1:1">
      <c r="A391" s="10"/>
    </row>
    <row r="392" spans="1:1">
      <c r="A392" s="10"/>
    </row>
    <row r="393" spans="1:1">
      <c r="A393" s="10"/>
    </row>
    <row r="394" spans="1:1">
      <c r="A394" s="10"/>
    </row>
    <row r="395" spans="1:1">
      <c r="A395" s="8"/>
    </row>
    <row r="396" spans="1:1">
      <c r="A396" s="8"/>
    </row>
    <row r="397" spans="1:1">
      <c r="A397" s="8"/>
    </row>
    <row r="398" spans="1:1">
      <c r="A398" s="8"/>
    </row>
    <row r="399" spans="1:1">
      <c r="A399" s="8"/>
    </row>
    <row r="400" spans="1:1">
      <c r="A400" s="8"/>
    </row>
    <row r="401" spans="1:1">
      <c r="A401" s="8"/>
    </row>
    <row r="402" spans="1:1">
      <c r="A402" s="2"/>
    </row>
    <row r="403" spans="1:1">
      <c r="A403" s="3"/>
    </row>
    <row r="404" spans="1:1">
      <c r="A404" s="3"/>
    </row>
    <row r="405" spans="1:1">
      <c r="A405" s="3"/>
    </row>
    <row r="406" spans="1:1">
      <c r="A406" s="3"/>
    </row>
    <row r="407" spans="1:1">
      <c r="A407" s="3"/>
    </row>
    <row r="408" spans="1:1">
      <c r="A408" s="3"/>
    </row>
    <row r="409" spans="1:1">
      <c r="A409" s="4"/>
    </row>
    <row r="410" spans="1:1">
      <c r="A410" s="4"/>
    </row>
    <row r="411" spans="1:1">
      <c r="A411" s="4"/>
    </row>
    <row r="412" spans="1:1">
      <c r="A412" s="4"/>
    </row>
    <row r="413" spans="1:1">
      <c r="A413" s="4"/>
    </row>
    <row r="414" spans="1:1">
      <c r="A414" s="4"/>
    </row>
    <row r="415" spans="1:1">
      <c r="A415" s="4"/>
    </row>
    <row r="416" spans="1:1">
      <c r="A416" s="4"/>
    </row>
    <row r="417" spans="1:1">
      <c r="A417" s="4"/>
    </row>
    <row r="418" spans="1:1">
      <c r="A418" s="4"/>
    </row>
    <row r="419" spans="1:1">
      <c r="A419" s="4"/>
    </row>
    <row r="420" spans="1:1">
      <c r="A420" s="4"/>
    </row>
    <row r="421" spans="1:1">
      <c r="A421" s="4"/>
    </row>
    <row r="422" spans="1:1">
      <c r="A422" s="4"/>
    </row>
    <row r="423" spans="1:1">
      <c r="A423" s="4"/>
    </row>
    <row r="424" spans="1:1">
      <c r="A424" s="4"/>
    </row>
    <row r="425" spans="1:1">
      <c r="A425" s="4"/>
    </row>
    <row r="426" spans="1:1">
      <c r="A426" s="10"/>
    </row>
    <row r="427" spans="1:1">
      <c r="A427" s="7"/>
    </row>
    <row r="428" spans="1:1">
      <c r="A428" s="7"/>
    </row>
    <row r="429" spans="1:1">
      <c r="A429" s="7"/>
    </row>
    <row r="430" spans="1:1">
      <c r="A430" s="7"/>
    </row>
    <row r="431" spans="1:1">
      <c r="A431" s="7"/>
    </row>
    <row r="432" spans="1:1">
      <c r="A432" s="2"/>
    </row>
    <row r="433" spans="1:1">
      <c r="A433" s="3"/>
    </row>
    <row r="434" spans="1:1">
      <c r="A434" s="3"/>
    </row>
    <row r="435" spans="1:1">
      <c r="A435" s="4"/>
    </row>
    <row r="436" spans="1:1">
      <c r="A436" s="9"/>
    </row>
    <row r="437" spans="1:1">
      <c r="A437" s="9"/>
    </row>
    <row r="438" spans="1:1">
      <c r="A438" s="9"/>
    </row>
    <row r="439" spans="1:1">
      <c r="A439" s="9"/>
    </row>
    <row r="440" spans="1:1">
      <c r="A440" s="9"/>
    </row>
    <row r="441" spans="1:1">
      <c r="A441" s="9"/>
    </row>
    <row r="442" spans="1:1">
      <c r="A442" s="9"/>
    </row>
    <row r="443" spans="1:1">
      <c r="A443" s="9"/>
    </row>
    <row r="444" spans="1:1">
      <c r="A444" s="10"/>
    </row>
    <row r="445" spans="1:1">
      <c r="A445" s="7"/>
    </row>
    <row r="446" spans="1:1">
      <c r="A446" s="7"/>
    </row>
    <row r="447" spans="1:1">
      <c r="A447" s="7"/>
    </row>
    <row r="448" spans="1:1">
      <c r="A448" s="8"/>
    </row>
    <row r="449" spans="1:1">
      <c r="A449" s="2"/>
    </row>
    <row r="450" spans="1:1">
      <c r="A450" s="4"/>
    </row>
    <row r="451" spans="1:1">
      <c r="A451" s="4"/>
    </row>
    <row r="452" spans="1:1">
      <c r="A452" s="4"/>
    </row>
    <row r="453" spans="1:1">
      <c r="A453" s="4"/>
    </row>
    <row r="454" spans="1:1">
      <c r="A454" s="4"/>
    </row>
    <row r="455" spans="1:1">
      <c r="A455" s="4"/>
    </row>
    <row r="456" spans="1:1">
      <c r="A456" s="4"/>
    </row>
    <row r="457" spans="1:1">
      <c r="A457" s="13"/>
    </row>
    <row r="458" spans="1:1">
      <c r="A458" s="13"/>
    </row>
    <row r="459" spans="1:1">
      <c r="A459" s="13"/>
    </row>
    <row r="460" spans="1:1">
      <c r="A460" s="13"/>
    </row>
    <row r="461" spans="1:1">
      <c r="A461" s="14"/>
    </row>
    <row r="462" spans="1:1">
      <c r="A462" s="14"/>
    </row>
    <row r="463" spans="1:1">
      <c r="A463" s="9"/>
    </row>
    <row r="464" spans="1:1">
      <c r="A464" s="9"/>
    </row>
    <row r="465" spans="1:1">
      <c r="A465" s="10"/>
    </row>
    <row r="466" spans="1:1">
      <c r="A466" s="10"/>
    </row>
    <row r="467" spans="1:1">
      <c r="A467" s="10"/>
    </row>
    <row r="468" spans="1:1">
      <c r="A468" s="10"/>
    </row>
    <row r="469" spans="1:1">
      <c r="A469" s="10"/>
    </row>
    <row r="470" spans="1:1">
      <c r="A470" s="10"/>
    </row>
    <row r="471" spans="1:1">
      <c r="A471" s="10"/>
    </row>
    <row r="472" spans="1:1">
      <c r="A472" s="10"/>
    </row>
    <row r="473" spans="1:1">
      <c r="A473" s="10"/>
    </row>
    <row r="474" spans="1:1">
      <c r="A474" s="7"/>
    </row>
    <row r="475" spans="1:1">
      <c r="A475" s="7"/>
    </row>
    <row r="476" spans="1:1">
      <c r="A476" s="7"/>
    </row>
    <row r="477" spans="1:1">
      <c r="A477" s="7"/>
    </row>
    <row r="478" spans="1:1">
      <c r="A478" s="7"/>
    </row>
    <row r="479" spans="1:1">
      <c r="A479" s="7"/>
    </row>
    <row r="480" spans="1:1">
      <c r="A480" s="7"/>
    </row>
    <row r="481" spans="1:1">
      <c r="A481" s="7"/>
    </row>
    <row r="482" spans="1:1">
      <c r="A482" s="7"/>
    </row>
    <row r="483" spans="1:1">
      <c r="A483" s="7"/>
    </row>
    <row r="484" spans="1:1">
      <c r="A484" s="7"/>
    </row>
    <row r="485" spans="1:1">
      <c r="A485" s="7"/>
    </row>
    <row r="486" spans="1:1">
      <c r="A486" s="2"/>
    </row>
    <row r="487" spans="1:1">
      <c r="A487" s="2"/>
    </row>
    <row r="488" spans="1:1">
      <c r="A488" s="2"/>
    </row>
    <row r="489" spans="1:1">
      <c r="A489" s="2"/>
    </row>
    <row r="490" spans="1:1">
      <c r="A490" s="3"/>
    </row>
    <row r="491" spans="1:1">
      <c r="A491" s="3"/>
    </row>
    <row r="492" spans="1:1">
      <c r="A492" s="3"/>
    </row>
    <row r="493" spans="1:1">
      <c r="A493" s="3"/>
    </row>
    <row r="494" spans="1:1">
      <c r="A494" s="3"/>
    </row>
    <row r="495" spans="1:1">
      <c r="A495" s="3"/>
    </row>
    <row r="496" spans="1:1">
      <c r="A496" s="3"/>
    </row>
    <row r="497" spans="1:1">
      <c r="A497" s="3"/>
    </row>
    <row r="498" spans="1:1">
      <c r="A498" s="3"/>
    </row>
    <row r="499" spans="1:1">
      <c r="A499" s="3"/>
    </row>
    <row r="500" spans="1:1">
      <c r="A500" s="3"/>
    </row>
    <row r="501" spans="1:1">
      <c r="A501" s="3"/>
    </row>
    <row r="502" spans="1:1">
      <c r="A502" s="3"/>
    </row>
    <row r="503" spans="1:1">
      <c r="A503" s="3"/>
    </row>
    <row r="504" spans="1:1">
      <c r="A504" s="3"/>
    </row>
    <row r="505" spans="1:1">
      <c r="A505" s="3"/>
    </row>
    <row r="506" spans="1:1">
      <c r="A506" s="3"/>
    </row>
    <row r="507" spans="1:1">
      <c r="A507" s="3"/>
    </row>
    <row r="508" spans="1:1">
      <c r="A508" s="3"/>
    </row>
    <row r="509" spans="1:1">
      <c r="A509" s="3"/>
    </row>
    <row r="510" spans="1:1">
      <c r="A510" s="3"/>
    </row>
    <row r="511" spans="1:1">
      <c r="A511" s="3"/>
    </row>
    <row r="512" spans="1:1">
      <c r="A512" s="3"/>
    </row>
    <row r="513" spans="1:1">
      <c r="A513" s="3"/>
    </row>
    <row r="514" spans="1:1">
      <c r="A514" s="3"/>
    </row>
    <row r="515" spans="1:1">
      <c r="A515" s="3"/>
    </row>
    <row r="516" spans="1:1">
      <c r="A516" s="3"/>
    </row>
    <row r="517" spans="1:1">
      <c r="A517" s="3"/>
    </row>
    <row r="518" spans="1:1">
      <c r="A518" s="3"/>
    </row>
    <row r="519" spans="1:1">
      <c r="A519" s="3"/>
    </row>
    <row r="520" spans="1:1">
      <c r="A520" s="3"/>
    </row>
    <row r="521" spans="1:1">
      <c r="A521" s="3"/>
    </row>
    <row r="522" spans="1:1">
      <c r="A522" s="3"/>
    </row>
    <row r="523" spans="1:1">
      <c r="A523" s="3"/>
    </row>
    <row r="524" spans="1:1">
      <c r="A524" s="3"/>
    </row>
    <row r="525" spans="1:1">
      <c r="A525" s="3"/>
    </row>
    <row r="526" spans="1:1">
      <c r="A526" s="3"/>
    </row>
    <row r="527" spans="1:1">
      <c r="A527" s="3"/>
    </row>
    <row r="528" spans="1:1">
      <c r="A528" s="3"/>
    </row>
    <row r="529" spans="1:1">
      <c r="A529" s="3"/>
    </row>
    <row r="530" spans="1:1">
      <c r="A530" s="3"/>
    </row>
    <row r="531" spans="1:1">
      <c r="A531" s="3"/>
    </row>
    <row r="532" spans="1:1">
      <c r="A532" s="3"/>
    </row>
    <row r="533" spans="1:1">
      <c r="A533" s="3"/>
    </row>
    <row r="534" spans="1:1">
      <c r="A534" s="3"/>
    </row>
    <row r="535" spans="1:1">
      <c r="A535" s="3"/>
    </row>
    <row r="536" spans="1:1">
      <c r="A536" s="3"/>
    </row>
    <row r="537" spans="1:1">
      <c r="A537" s="3"/>
    </row>
    <row r="538" spans="1:1">
      <c r="A538" s="3"/>
    </row>
    <row r="539" spans="1:1">
      <c r="A539" s="3"/>
    </row>
    <row r="540" spans="1:1">
      <c r="A540" s="3"/>
    </row>
    <row r="541" spans="1:1">
      <c r="A541" s="3"/>
    </row>
    <row r="542" spans="1:1">
      <c r="A542" s="3"/>
    </row>
    <row r="543" spans="1:1">
      <c r="A543" s="3"/>
    </row>
    <row r="544" spans="1:1">
      <c r="A544" s="3"/>
    </row>
    <row r="545" spans="1:1">
      <c r="A545" s="3"/>
    </row>
    <row r="546" spans="1:1">
      <c r="A546" s="3"/>
    </row>
    <row r="547" spans="1:1">
      <c r="A547" s="3"/>
    </row>
    <row r="548" spans="1:1">
      <c r="A548" s="3"/>
    </row>
    <row r="549" spans="1:1">
      <c r="A549" s="3"/>
    </row>
    <row r="550" spans="1:1">
      <c r="A550" s="3"/>
    </row>
    <row r="551" spans="1:1">
      <c r="A551" s="3"/>
    </row>
    <row r="552" spans="1:1">
      <c r="A552" s="3"/>
    </row>
    <row r="553" spans="1:1">
      <c r="A553" s="3"/>
    </row>
    <row r="554" spans="1:1">
      <c r="A554" s="3"/>
    </row>
    <row r="555" spans="1:1">
      <c r="A555" s="3"/>
    </row>
    <row r="556" spans="1:1">
      <c r="A556" s="3"/>
    </row>
    <row r="557" spans="1:1">
      <c r="A557" s="3"/>
    </row>
    <row r="558" spans="1:1">
      <c r="A558" s="3"/>
    </row>
    <row r="559" spans="1:1">
      <c r="A559" s="3"/>
    </row>
    <row r="560" spans="1:1">
      <c r="A560" s="3"/>
    </row>
    <row r="561" spans="1:1">
      <c r="A561" s="3"/>
    </row>
    <row r="562" spans="1:1">
      <c r="A562" s="3"/>
    </row>
    <row r="563" spans="1:1">
      <c r="A563" s="3"/>
    </row>
    <row r="564" spans="1:1">
      <c r="A564" s="3"/>
    </row>
    <row r="565" spans="1:1">
      <c r="A565" s="3"/>
    </row>
    <row r="566" spans="1:1">
      <c r="A566" s="3"/>
    </row>
    <row r="567" spans="1:1">
      <c r="A567" s="3"/>
    </row>
    <row r="568" spans="1:1">
      <c r="A568" s="3"/>
    </row>
    <row r="569" spans="1:1">
      <c r="A569" s="3"/>
    </row>
    <row r="570" spans="1:1">
      <c r="A570" s="3"/>
    </row>
    <row r="571" spans="1:1">
      <c r="A571" s="3"/>
    </row>
    <row r="572" spans="1:1">
      <c r="A572" s="3"/>
    </row>
    <row r="573" spans="1:1">
      <c r="A573" s="3"/>
    </row>
    <row r="574" spans="1:1">
      <c r="A574" s="3"/>
    </row>
    <row r="575" spans="1:1">
      <c r="A575" s="3"/>
    </row>
    <row r="576" spans="1:1">
      <c r="A576" s="3"/>
    </row>
    <row r="577" spans="1:1">
      <c r="A577" s="3"/>
    </row>
    <row r="578" spans="1:1">
      <c r="A578" s="3"/>
    </row>
    <row r="579" spans="1:1">
      <c r="A579" s="3"/>
    </row>
    <row r="580" spans="1:1">
      <c r="A580" s="3"/>
    </row>
    <row r="581" spans="1:1">
      <c r="A581" s="3"/>
    </row>
    <row r="582" spans="1:1">
      <c r="A582" s="3"/>
    </row>
    <row r="583" spans="1:1">
      <c r="A583" s="3"/>
    </row>
    <row r="584" spans="1:1">
      <c r="A584" s="3"/>
    </row>
    <row r="585" spans="1:1">
      <c r="A585" s="3"/>
    </row>
    <row r="586" spans="1:1">
      <c r="A586" s="3"/>
    </row>
    <row r="587" spans="1:1">
      <c r="A587" s="3"/>
    </row>
    <row r="588" spans="1:1">
      <c r="A588" s="3"/>
    </row>
    <row r="589" spans="1:1">
      <c r="A589" s="3"/>
    </row>
    <row r="590" spans="1:1">
      <c r="A590" s="3"/>
    </row>
    <row r="591" spans="1:1">
      <c r="A591" s="3"/>
    </row>
    <row r="592" spans="1:1">
      <c r="A592" s="3"/>
    </row>
    <row r="593" spans="1:1">
      <c r="A593" s="3"/>
    </row>
    <row r="594" spans="1:1">
      <c r="A594" s="3"/>
    </row>
    <row r="595" spans="1:1">
      <c r="A595" s="3"/>
    </row>
    <row r="596" spans="1:1">
      <c r="A596" s="3"/>
    </row>
    <row r="597" spans="1:1">
      <c r="A597" s="3"/>
    </row>
    <row r="598" spans="1:1">
      <c r="A598" s="3"/>
    </row>
    <row r="599" spans="1:1">
      <c r="A599" s="3"/>
    </row>
    <row r="600" spans="1:1">
      <c r="A600" s="3"/>
    </row>
    <row r="601" spans="1:1">
      <c r="A601" s="3"/>
    </row>
    <row r="602" spans="1:1">
      <c r="A602" s="3"/>
    </row>
    <row r="603" spans="1:1">
      <c r="A603" s="3"/>
    </row>
    <row r="604" spans="1:1">
      <c r="A604" s="3"/>
    </row>
    <row r="605" spans="1:1">
      <c r="A605" s="3"/>
    </row>
    <row r="606" spans="1:1">
      <c r="A606" s="3"/>
    </row>
    <row r="607" spans="1:1">
      <c r="A607" s="3"/>
    </row>
    <row r="608" spans="1:1">
      <c r="A608" s="3"/>
    </row>
    <row r="609" spans="1:1">
      <c r="A609" s="3"/>
    </row>
    <row r="610" spans="1:1">
      <c r="A610" s="3"/>
    </row>
    <row r="611" spans="1:1">
      <c r="A611" s="3"/>
    </row>
    <row r="612" spans="1:1">
      <c r="A612" s="3"/>
    </row>
    <row r="613" spans="1:1">
      <c r="A613" s="3"/>
    </row>
    <row r="614" spans="1:1">
      <c r="A614" s="3"/>
    </row>
    <row r="615" spans="1:1">
      <c r="A615" s="3"/>
    </row>
    <row r="616" spans="1:1">
      <c r="A616" s="3"/>
    </row>
    <row r="617" spans="1:1">
      <c r="A617" s="3"/>
    </row>
    <row r="618" spans="1:1">
      <c r="A618" s="3"/>
    </row>
    <row r="619" spans="1:1">
      <c r="A619" s="3"/>
    </row>
    <row r="620" spans="1:1">
      <c r="A620" s="3"/>
    </row>
    <row r="621" spans="1:1">
      <c r="A621" s="3"/>
    </row>
    <row r="622" spans="1:1">
      <c r="A622" s="3"/>
    </row>
    <row r="623" spans="1:1">
      <c r="A623" s="3"/>
    </row>
    <row r="624" spans="1:1">
      <c r="A624" s="3"/>
    </row>
    <row r="625" spans="1:1">
      <c r="A625" s="9"/>
    </row>
    <row r="626" spans="1:1">
      <c r="A626" s="10"/>
    </row>
    <row r="627" spans="1:1">
      <c r="A627" s="7"/>
    </row>
    <row r="628" spans="1:1">
      <c r="A628" s="2"/>
    </row>
    <row r="629" spans="1:1">
      <c r="A629" s="2"/>
    </row>
    <row r="630" spans="1:1">
      <c r="A630" s="3"/>
    </row>
    <row r="631" spans="1:1">
      <c r="A631" s="3"/>
    </row>
    <row r="632" spans="1:1">
      <c r="A632" s="4"/>
    </row>
    <row r="633" spans="1:1">
      <c r="A633" s="9"/>
    </row>
    <row r="634" spans="1:1">
      <c r="A634" s="9"/>
    </row>
    <row r="635" spans="1:1">
      <c r="A635" s="9"/>
    </row>
    <row r="636" spans="1:1">
      <c r="A636" s="9"/>
    </row>
    <row r="637" spans="1:1">
      <c r="A637" s="9"/>
    </row>
    <row r="638" spans="1:1">
      <c r="A638" s="9"/>
    </row>
    <row r="639" spans="1:1">
      <c r="A639" s="9"/>
    </row>
    <row r="640" spans="1:1">
      <c r="A640" s="9"/>
    </row>
    <row r="641" spans="1:1">
      <c r="A641" s="9"/>
    </row>
    <row r="642" spans="1:1">
      <c r="A642" s="9"/>
    </row>
    <row r="643" spans="1:1">
      <c r="A643" s="9"/>
    </row>
    <row r="644" spans="1:1">
      <c r="A644" s="9"/>
    </row>
    <row r="645" spans="1:1">
      <c r="A645" s="9"/>
    </row>
    <row r="646" spans="1:1">
      <c r="A646" s="10"/>
    </row>
    <row r="647" spans="1:1">
      <c r="A647" s="7"/>
    </row>
    <row r="648" spans="1:1">
      <c r="A648" s="8"/>
    </row>
    <row r="649" spans="1:1">
      <c r="A649" s="8"/>
    </row>
    <row r="650" spans="1:1">
      <c r="A650" s="8"/>
    </row>
    <row r="651" spans="1:1">
      <c r="A651" s="8"/>
    </row>
    <row r="652" spans="1:1">
      <c r="A652" s="8"/>
    </row>
    <row r="653" spans="1:1">
      <c r="A653" s="7"/>
    </row>
    <row r="654" spans="1:1">
      <c r="A654" s="7"/>
    </row>
    <row r="655" spans="1:1">
      <c r="A655" s="7"/>
    </row>
    <row r="656" spans="1:1">
      <c r="A656" s="8"/>
    </row>
    <row r="657" spans="1:1">
      <c r="A657" s="8"/>
    </row>
    <row r="658" spans="1:1">
      <c r="A658" s="8"/>
    </row>
    <row r="659" spans="1:1">
      <c r="A659" s="8"/>
    </row>
    <row r="660" spans="1:1">
      <c r="A660" s="8"/>
    </row>
    <row r="661" spans="1:1">
      <c r="A661" s="8"/>
    </row>
    <row r="662" spans="1:1">
      <c r="A662" s="2"/>
    </row>
    <row r="663" spans="1:1">
      <c r="A663" s="4"/>
    </row>
    <row r="664" spans="1:1">
      <c r="A664" s="4"/>
    </row>
    <row r="665" spans="1:1">
      <c r="A665" s="4"/>
    </row>
    <row r="666" spans="1:1">
      <c r="A666" s="4"/>
    </row>
    <row r="667" spans="1:1">
      <c r="A667" s="4"/>
    </row>
    <row r="668" spans="1:1">
      <c r="A668" s="4"/>
    </row>
    <row r="669" spans="1:1">
      <c r="A669" s="4"/>
    </row>
    <row r="670" spans="1:1">
      <c r="A670" s="4"/>
    </row>
    <row r="671" spans="1:1">
      <c r="A671" s="4"/>
    </row>
    <row r="672" spans="1:1">
      <c r="A672" s="4"/>
    </row>
    <row r="673" spans="1:1">
      <c r="A673" s="4"/>
    </row>
    <row r="674" spans="1:1">
      <c r="A674" s="4"/>
    </row>
    <row r="675" spans="1:1">
      <c r="A675" s="4"/>
    </row>
    <row r="676" spans="1:1">
      <c r="A676" s="4"/>
    </row>
    <row r="677" spans="1:1">
      <c r="A677" s="9"/>
    </row>
    <row r="678" spans="1:1">
      <c r="A678" s="10"/>
    </row>
    <row r="679" spans="1:1">
      <c r="A679" s="10"/>
    </row>
    <row r="680" spans="1:1">
      <c r="A680" s="10"/>
    </row>
    <row r="681" spans="1:1">
      <c r="A681" s="10"/>
    </row>
    <row r="682" spans="1:1">
      <c r="A682" s="10"/>
    </row>
    <row r="683" spans="1:1">
      <c r="A683" s="10"/>
    </row>
    <row r="684" spans="1:1">
      <c r="A684" s="10"/>
    </row>
    <row r="685" spans="1:1">
      <c r="A685" s="10"/>
    </row>
    <row r="686" spans="1:1">
      <c r="A686" s="10"/>
    </row>
    <row r="687" spans="1:1">
      <c r="A687" s="10"/>
    </row>
    <row r="688" spans="1:1">
      <c r="A688" s="10"/>
    </row>
    <row r="689" spans="1:1">
      <c r="A689" s="7"/>
    </row>
    <row r="690" spans="1:1">
      <c r="A690" s="4"/>
    </row>
    <row r="691" spans="1:1">
      <c r="A691" s="4"/>
    </row>
    <row r="692" spans="1:1">
      <c r="A692" s="4"/>
    </row>
    <row r="693" spans="1:1">
      <c r="A693" s="4"/>
    </row>
    <row r="694" spans="1:1">
      <c r="A694" s="9"/>
    </row>
    <row r="695" spans="1:1">
      <c r="A695" s="9"/>
    </row>
    <row r="696" spans="1:1">
      <c r="A696" s="9"/>
    </row>
    <row r="697" spans="1:1">
      <c r="A697" s="9"/>
    </row>
    <row r="698" spans="1:1">
      <c r="A698" s="9"/>
    </row>
    <row r="699" spans="1:1">
      <c r="A699" s="9"/>
    </row>
    <row r="700" spans="1:1">
      <c r="A700" s="9"/>
    </row>
    <row r="701" spans="1:1">
      <c r="A701" s="2"/>
    </row>
    <row r="702" spans="1:1">
      <c r="A702" s="2"/>
    </row>
    <row r="703" spans="1:1">
      <c r="A703" s="4"/>
    </row>
    <row r="704" spans="1:1">
      <c r="A704" s="4"/>
    </row>
    <row r="705" spans="1:1">
      <c r="A705" s="4"/>
    </row>
    <row r="706" spans="1:1">
      <c r="A706" s="9"/>
    </row>
    <row r="707" spans="1:1">
      <c r="A707" s="9"/>
    </row>
    <row r="708" spans="1:1">
      <c r="A708" s="9"/>
    </row>
    <row r="709" spans="1:1">
      <c r="A709" s="9"/>
    </row>
    <row r="710" spans="1:1">
      <c r="A710" s="10"/>
    </row>
    <row r="711" spans="1:1">
      <c r="A711" s="10"/>
    </row>
    <row r="712" spans="1:1">
      <c r="A712" s="10"/>
    </row>
    <row r="713" spans="1:1">
      <c r="A713" s="10"/>
    </row>
    <row r="714" spans="1:1">
      <c r="A714" s="10"/>
    </row>
    <row r="715" spans="1:1">
      <c r="A715" s="10"/>
    </row>
    <row r="716" spans="1:1">
      <c r="A716" s="10"/>
    </row>
    <row r="717" spans="1:1">
      <c r="A717" s="10"/>
    </row>
    <row r="718" spans="1:1">
      <c r="A718" s="10"/>
    </row>
    <row r="719" spans="1:1">
      <c r="A719" s="7"/>
    </row>
    <row r="720" spans="1:1">
      <c r="A720" s="7"/>
    </row>
    <row r="721" spans="1:1">
      <c r="A721" s="7"/>
    </row>
    <row r="722" spans="1:1">
      <c r="A722" s="7"/>
    </row>
    <row r="723" spans="1:1">
      <c r="A723" s="7"/>
    </row>
    <row r="724" spans="1:1">
      <c r="A724" s="7"/>
    </row>
    <row r="725" spans="1:1">
      <c r="A725" s="7"/>
    </row>
    <row r="726" spans="1:1">
      <c r="A726" s="4"/>
    </row>
    <row r="727" spans="1:1">
      <c r="A727" s="9"/>
    </row>
    <row r="728" spans="1:1">
      <c r="A728" s="9"/>
    </row>
    <row r="729" spans="1:1">
      <c r="A729" s="9"/>
    </row>
    <row r="730" spans="1:1">
      <c r="A730" s="9"/>
    </row>
    <row r="731" spans="1:1">
      <c r="A731" s="9"/>
    </row>
    <row r="732" spans="1:1">
      <c r="A732" s="10"/>
    </row>
    <row r="733" spans="1:1">
      <c r="A733" s="11"/>
    </row>
  </sheetData>
  <sortState ref="A1:B737">
    <sortCondition ref="A643"/>
  </sortState>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zoomScale="85" zoomScaleNormal="85" workbookViewId="0">
      <selection activeCell="B3" sqref="B3:B4"/>
    </sheetView>
  </sheetViews>
  <sheetFormatPr defaultRowHeight="15"/>
  <cols>
    <col min="1" max="1" width="10.28515625" style="91" customWidth="1"/>
    <col min="2" max="2" width="60" style="87" customWidth="1"/>
    <col min="3" max="3" width="20.85546875" style="87" customWidth="1"/>
    <col min="4" max="4" width="14.7109375" style="202" customWidth="1"/>
    <col min="5" max="5" width="16.140625" style="202" customWidth="1"/>
    <col min="6" max="6" width="18.42578125" style="202" customWidth="1"/>
    <col min="7" max="7" width="25.5703125" style="87" customWidth="1"/>
    <col min="8" max="16384" width="9.140625" style="87"/>
  </cols>
  <sheetData>
    <row r="1" spans="1:10" ht="20.25">
      <c r="A1" s="340" t="s">
        <v>1436</v>
      </c>
      <c r="B1" s="340"/>
      <c r="C1" s="340"/>
      <c r="D1" s="340"/>
      <c r="E1" s="340"/>
      <c r="F1" s="340"/>
      <c r="G1" s="340"/>
      <c r="H1" s="119"/>
      <c r="I1" s="119"/>
      <c r="J1" s="119"/>
    </row>
    <row r="2" spans="1:10" ht="21" thickBot="1">
      <c r="A2" s="206"/>
      <c r="B2" s="207"/>
      <c r="C2" s="208"/>
      <c r="D2" s="209"/>
      <c r="E2" s="210"/>
      <c r="F2" s="210"/>
      <c r="G2" s="211"/>
      <c r="H2" s="88"/>
      <c r="I2" s="88"/>
      <c r="J2" s="88"/>
    </row>
    <row r="3" spans="1:10" ht="20.25">
      <c r="A3" s="341" t="s">
        <v>943</v>
      </c>
      <c r="B3" s="348" t="s">
        <v>944</v>
      </c>
      <c r="C3" s="346" t="s">
        <v>945</v>
      </c>
      <c r="D3" s="346" t="s">
        <v>946</v>
      </c>
      <c r="E3" s="346" t="s">
        <v>947</v>
      </c>
      <c r="F3" s="346" t="s">
        <v>948</v>
      </c>
      <c r="G3" s="347"/>
      <c r="H3" s="89"/>
      <c r="I3" s="89"/>
      <c r="J3" s="90"/>
    </row>
    <row r="4" spans="1:10" ht="121.5">
      <c r="A4" s="342"/>
      <c r="B4" s="349"/>
      <c r="C4" s="350"/>
      <c r="D4" s="350"/>
      <c r="E4" s="350"/>
      <c r="F4" s="212" t="s">
        <v>991</v>
      </c>
      <c r="G4" s="213" t="s">
        <v>990</v>
      </c>
      <c r="H4" s="89"/>
      <c r="I4" s="89"/>
      <c r="J4" s="90"/>
    </row>
    <row r="5" spans="1:10" ht="20.25">
      <c r="A5" s="214">
        <v>1</v>
      </c>
      <c r="B5" s="215" t="s">
        <v>949</v>
      </c>
      <c r="C5" s="215"/>
      <c r="D5" s="216"/>
      <c r="E5" s="216"/>
      <c r="F5" s="216">
        <f>SUM(F6:F10)</f>
        <v>314116</v>
      </c>
      <c r="G5" s="217">
        <f>SUM(G6:G10)</f>
        <v>0</v>
      </c>
      <c r="H5" s="89"/>
      <c r="I5" s="89"/>
      <c r="J5" s="90"/>
    </row>
    <row r="6" spans="1:10" ht="34.5" customHeight="1">
      <c r="A6" s="218" t="s">
        <v>950</v>
      </c>
      <c r="B6" s="219" t="s">
        <v>951</v>
      </c>
      <c r="C6" s="220" t="s">
        <v>952</v>
      </c>
      <c r="D6" s="221">
        <v>8</v>
      </c>
      <c r="E6" s="221" t="s">
        <v>1190</v>
      </c>
      <c r="F6" s="221">
        <v>177332</v>
      </c>
      <c r="G6" s="222"/>
      <c r="H6" s="89"/>
      <c r="I6" s="89"/>
      <c r="J6" s="90"/>
    </row>
    <row r="7" spans="1:10" ht="54" customHeight="1">
      <c r="A7" s="218" t="s">
        <v>953</v>
      </c>
      <c r="B7" s="219" t="s">
        <v>951</v>
      </c>
      <c r="C7" s="220" t="s">
        <v>954</v>
      </c>
      <c r="D7" s="221">
        <v>1.5</v>
      </c>
      <c r="E7" s="221" t="s">
        <v>1190</v>
      </c>
      <c r="F7" s="221">
        <v>35306</v>
      </c>
      <c r="G7" s="222"/>
      <c r="H7" s="89"/>
      <c r="I7" s="89"/>
      <c r="J7" s="90"/>
    </row>
    <row r="8" spans="1:10" ht="51.75" customHeight="1">
      <c r="A8" s="218" t="s">
        <v>955</v>
      </c>
      <c r="B8" s="219" t="s">
        <v>951</v>
      </c>
      <c r="C8" s="220" t="s">
        <v>956</v>
      </c>
      <c r="D8" s="221">
        <v>1.8</v>
      </c>
      <c r="E8" s="221" t="s">
        <v>1190</v>
      </c>
      <c r="F8" s="221">
        <v>39710</v>
      </c>
      <c r="G8" s="222"/>
      <c r="H8" s="89"/>
      <c r="I8" s="89"/>
      <c r="J8" s="90"/>
    </row>
    <row r="9" spans="1:10" ht="40.5">
      <c r="A9" s="218" t="s">
        <v>957</v>
      </c>
      <c r="B9" s="219" t="s">
        <v>951</v>
      </c>
      <c r="C9" s="220" t="s">
        <v>941</v>
      </c>
      <c r="D9" s="221">
        <v>1.4</v>
      </c>
      <c r="E9" s="221" t="s">
        <v>1190</v>
      </c>
      <c r="F9" s="221">
        <v>30884</v>
      </c>
      <c r="G9" s="222"/>
      <c r="H9" s="89"/>
      <c r="I9" s="89"/>
      <c r="J9" s="90"/>
    </row>
    <row r="10" spans="1:10" ht="40.5">
      <c r="A10" s="218" t="s">
        <v>958</v>
      </c>
      <c r="B10" s="219" t="s">
        <v>951</v>
      </c>
      <c r="C10" s="220" t="s">
        <v>959</v>
      </c>
      <c r="D10" s="221">
        <v>1.4</v>
      </c>
      <c r="E10" s="221" t="s">
        <v>1190</v>
      </c>
      <c r="F10" s="221">
        <v>30884</v>
      </c>
      <c r="G10" s="222"/>
      <c r="H10" s="89"/>
      <c r="I10" s="89"/>
      <c r="J10" s="90"/>
    </row>
    <row r="11" spans="1:10" ht="20.25">
      <c r="A11" s="214">
        <v>2</v>
      </c>
      <c r="B11" s="215" t="s">
        <v>960</v>
      </c>
      <c r="C11" s="215"/>
      <c r="D11" s="216"/>
      <c r="E11" s="216"/>
      <c r="F11" s="216">
        <f>SUM(F12:F16)</f>
        <v>18061</v>
      </c>
      <c r="G11" s="216">
        <f>SUM(G12:G16)</f>
        <v>0</v>
      </c>
      <c r="H11" s="89"/>
      <c r="I11" s="89"/>
      <c r="J11" s="90"/>
    </row>
    <row r="12" spans="1:10" ht="40.5">
      <c r="A12" s="218" t="s">
        <v>961</v>
      </c>
      <c r="B12" s="219" t="s">
        <v>962</v>
      </c>
      <c r="C12" s="220" t="s">
        <v>952</v>
      </c>
      <c r="D12" s="221">
        <v>59</v>
      </c>
      <c r="E12" s="221" t="s">
        <v>1230</v>
      </c>
      <c r="F12" s="221">
        <v>10616</v>
      </c>
      <c r="G12" s="222"/>
      <c r="H12" s="89"/>
      <c r="I12" s="89"/>
      <c r="J12" s="90"/>
    </row>
    <row r="13" spans="1:10" ht="40.5">
      <c r="A13" s="218" t="s">
        <v>963</v>
      </c>
      <c r="B13" s="219" t="s">
        <v>962</v>
      </c>
      <c r="C13" s="220" t="s">
        <v>954</v>
      </c>
      <c r="D13" s="221">
        <v>6</v>
      </c>
      <c r="E13" s="221" t="s">
        <v>1230</v>
      </c>
      <c r="F13" s="221">
        <v>415</v>
      </c>
      <c r="G13" s="222"/>
      <c r="H13" s="89"/>
      <c r="I13" s="89"/>
      <c r="J13" s="90"/>
    </row>
    <row r="14" spans="1:10" ht="60.75">
      <c r="A14" s="218" t="s">
        <v>964</v>
      </c>
      <c r="B14" s="219" t="s">
        <v>962</v>
      </c>
      <c r="C14" s="220" t="s">
        <v>956</v>
      </c>
      <c r="D14" s="221">
        <v>18</v>
      </c>
      <c r="E14" s="221" t="s">
        <v>1230</v>
      </c>
      <c r="F14" s="221">
        <v>4730</v>
      </c>
      <c r="G14" s="222"/>
      <c r="H14" s="89"/>
      <c r="I14" s="89"/>
      <c r="J14" s="90"/>
    </row>
    <row r="15" spans="1:10" ht="40.5">
      <c r="A15" s="218" t="s">
        <v>965</v>
      </c>
      <c r="B15" s="219" t="s">
        <v>962</v>
      </c>
      <c r="C15" s="220" t="s">
        <v>941</v>
      </c>
      <c r="D15" s="221">
        <v>10</v>
      </c>
      <c r="E15" s="221" t="s">
        <v>1230</v>
      </c>
      <c r="F15" s="221">
        <v>1500</v>
      </c>
      <c r="G15" s="222"/>
      <c r="H15" s="89"/>
      <c r="I15" s="89"/>
      <c r="J15" s="90"/>
    </row>
    <row r="16" spans="1:10" ht="40.5">
      <c r="A16" s="218" t="s">
        <v>966</v>
      </c>
      <c r="B16" s="219" t="s">
        <v>962</v>
      </c>
      <c r="C16" s="220" t="s">
        <v>959</v>
      </c>
      <c r="D16" s="221">
        <v>1</v>
      </c>
      <c r="E16" s="221" t="s">
        <v>1230</v>
      </c>
      <c r="F16" s="221">
        <v>800</v>
      </c>
      <c r="G16" s="222"/>
      <c r="H16" s="89"/>
      <c r="I16" s="89"/>
      <c r="J16" s="90"/>
    </row>
    <row r="17" spans="1:10" ht="20.25">
      <c r="A17" s="214">
        <v>3</v>
      </c>
      <c r="B17" s="215" t="s">
        <v>967</v>
      </c>
      <c r="C17" s="215"/>
      <c r="D17" s="216"/>
      <c r="E17" s="216"/>
      <c r="F17" s="216">
        <f>SUM(F18:F22)</f>
        <v>57902</v>
      </c>
      <c r="G17" s="216">
        <f>SUM(G18:G22)</f>
        <v>0</v>
      </c>
      <c r="H17" s="89"/>
      <c r="I17" s="89"/>
      <c r="J17" s="90"/>
    </row>
    <row r="18" spans="1:10" ht="20.25">
      <c r="A18" s="218" t="s">
        <v>968</v>
      </c>
      <c r="B18" s="219" t="s">
        <v>967</v>
      </c>
      <c r="C18" s="220" t="s">
        <v>952</v>
      </c>
      <c r="D18" s="221">
        <v>39</v>
      </c>
      <c r="E18" s="221" t="s">
        <v>1230</v>
      </c>
      <c r="F18" s="221">
        <v>37019</v>
      </c>
      <c r="G18" s="222"/>
      <c r="H18" s="89"/>
      <c r="I18" s="89"/>
      <c r="J18" s="90"/>
    </row>
    <row r="19" spans="1:10" ht="20.25">
      <c r="A19" s="218" t="s">
        <v>969</v>
      </c>
      <c r="B19" s="219" t="s">
        <v>967</v>
      </c>
      <c r="C19" s="220" t="s">
        <v>954</v>
      </c>
      <c r="D19" s="221">
        <v>4</v>
      </c>
      <c r="E19" s="221" t="s">
        <v>1230</v>
      </c>
      <c r="F19" s="221">
        <v>1200</v>
      </c>
      <c r="G19" s="222"/>
      <c r="H19" s="89"/>
      <c r="I19" s="89"/>
      <c r="J19" s="90"/>
    </row>
    <row r="20" spans="1:10" ht="60.75">
      <c r="A20" s="218" t="s">
        <v>970</v>
      </c>
      <c r="B20" s="219" t="s">
        <v>967</v>
      </c>
      <c r="C20" s="220" t="s">
        <v>971</v>
      </c>
      <c r="D20" s="221">
        <v>15</v>
      </c>
      <c r="E20" s="221" t="s">
        <v>1230</v>
      </c>
      <c r="F20" s="221">
        <v>9121</v>
      </c>
      <c r="G20" s="222"/>
      <c r="H20" s="89"/>
      <c r="I20" s="89"/>
      <c r="J20" s="90"/>
    </row>
    <row r="21" spans="1:10" ht="40.5">
      <c r="A21" s="218" t="s">
        <v>972</v>
      </c>
      <c r="B21" s="219" t="s">
        <v>967</v>
      </c>
      <c r="C21" s="220" t="s">
        <v>941</v>
      </c>
      <c r="D21" s="221">
        <v>8</v>
      </c>
      <c r="E21" s="221" t="s">
        <v>1230</v>
      </c>
      <c r="F21" s="221">
        <v>10562</v>
      </c>
      <c r="G21" s="222"/>
      <c r="H21" s="89"/>
      <c r="I21" s="89"/>
      <c r="J21" s="90"/>
    </row>
    <row r="22" spans="1:10" ht="20.25">
      <c r="A22" s="218" t="s">
        <v>973</v>
      </c>
      <c r="B22" s="219" t="s">
        <v>967</v>
      </c>
      <c r="C22" s="220" t="s">
        <v>959</v>
      </c>
      <c r="D22" s="221"/>
      <c r="E22" s="221"/>
      <c r="F22" s="221"/>
      <c r="G22" s="222"/>
      <c r="H22" s="89"/>
      <c r="I22" s="89"/>
      <c r="J22" s="90"/>
    </row>
    <row r="23" spans="1:10" ht="20.25">
      <c r="A23" s="214" t="s">
        <v>1447</v>
      </c>
      <c r="B23" s="215" t="s">
        <v>974</v>
      </c>
      <c r="C23" s="215"/>
      <c r="D23" s="216"/>
      <c r="E23" s="216"/>
      <c r="F23" s="216">
        <f>F5*0.15</f>
        <v>47117.4</v>
      </c>
      <c r="G23" s="217">
        <v>0</v>
      </c>
      <c r="H23" s="89"/>
      <c r="I23" s="89"/>
      <c r="J23" s="90"/>
    </row>
    <row r="24" spans="1:10" ht="21" thickBot="1">
      <c r="A24" s="223"/>
      <c r="B24" s="224" t="s">
        <v>975</v>
      </c>
      <c r="C24" s="224"/>
      <c r="D24" s="225"/>
      <c r="E24" s="225"/>
      <c r="F24" s="225">
        <f>SUM(F5,F11,F17,F23)</f>
        <v>437196.4</v>
      </c>
      <c r="G24" s="226">
        <f>SUM(G5,G11,G17,G23)</f>
        <v>0</v>
      </c>
      <c r="H24" s="89"/>
      <c r="I24" s="89"/>
      <c r="J24" s="90"/>
    </row>
    <row r="25" spans="1:10" ht="21" thickBot="1">
      <c r="A25" s="206"/>
      <c r="B25" s="227"/>
      <c r="C25" s="227"/>
      <c r="D25" s="228"/>
      <c r="E25" s="228"/>
      <c r="F25" s="228"/>
      <c r="G25" s="227"/>
      <c r="H25" s="89"/>
      <c r="I25" s="89"/>
      <c r="J25" s="90"/>
    </row>
    <row r="26" spans="1:10" ht="60.75">
      <c r="A26" s="343" t="s">
        <v>976</v>
      </c>
      <c r="B26" s="229" t="s">
        <v>977</v>
      </c>
      <c r="C26" s="230" t="s">
        <v>975</v>
      </c>
      <c r="D26" s="230" t="s">
        <v>978</v>
      </c>
      <c r="E26" s="231" t="s">
        <v>979</v>
      </c>
      <c r="F26" s="210"/>
      <c r="G26" s="211"/>
      <c r="H26" s="90"/>
      <c r="I26" s="90"/>
      <c r="J26" s="90"/>
    </row>
    <row r="27" spans="1:10" ht="20.25">
      <c r="A27" s="344"/>
      <c r="B27" s="232" t="s">
        <v>43</v>
      </c>
      <c r="C27" s="216">
        <f>SUM(F6,F12,F18)</f>
        <v>224967</v>
      </c>
      <c r="D27" s="233">
        <f>C27/$F$24</f>
        <v>0.51456736606248354</v>
      </c>
      <c r="E27" s="217" t="str">
        <f>IF(D27&gt;=0.4,"Atbilst","Neatbilst")</f>
        <v>Atbilst</v>
      </c>
      <c r="F27" s="210"/>
      <c r="G27" s="211"/>
      <c r="H27" s="90"/>
      <c r="I27" s="90"/>
      <c r="J27" s="90"/>
    </row>
    <row r="28" spans="1:10" ht="20.25">
      <c r="A28" s="344"/>
      <c r="B28" s="232" t="s">
        <v>939</v>
      </c>
      <c r="C28" s="216">
        <f>SUM(F7,F13,F19)</f>
        <v>36921</v>
      </c>
      <c r="D28" s="233">
        <f>C28/$F$24</f>
        <v>8.4449460242582042E-2</v>
      </c>
      <c r="E28" s="217" t="str">
        <f>IF(D28&gt;0.6,"Kļūda","Atbilst")</f>
        <v>Atbilst</v>
      </c>
      <c r="F28" s="210"/>
      <c r="G28" s="211"/>
      <c r="H28" s="90"/>
      <c r="I28" s="90"/>
      <c r="J28" s="90"/>
    </row>
    <row r="29" spans="1:10" ht="20.25">
      <c r="A29" s="344"/>
      <c r="B29" s="232" t="s">
        <v>940</v>
      </c>
      <c r="C29" s="216">
        <f>SUM(F8,F14,F20)</f>
        <v>53561</v>
      </c>
      <c r="D29" s="233">
        <f t="shared" ref="D29:D31" si="0">C29/$F$24</f>
        <v>0.12251015790614926</v>
      </c>
      <c r="E29" s="217" t="str">
        <f>IF(D29&lt;0.25,"Atbilst","Neatbilst")</f>
        <v>Atbilst</v>
      </c>
      <c r="F29" s="210"/>
      <c r="G29" s="211"/>
      <c r="H29" s="90"/>
      <c r="I29" s="90"/>
      <c r="J29" s="90"/>
    </row>
    <row r="30" spans="1:10" ht="20.25">
      <c r="A30" s="344"/>
      <c r="B30" s="232" t="s">
        <v>941</v>
      </c>
      <c r="C30" s="234">
        <f>SUM(F9,F15,F21)</f>
        <v>42946</v>
      </c>
      <c r="D30" s="233">
        <f t="shared" si="0"/>
        <v>9.8230452034829191E-2</v>
      </c>
      <c r="E30" s="235" t="str">
        <f>IF(D30&gt;0.6,"Kļūda","Atbilst")</f>
        <v>Atbilst</v>
      </c>
      <c r="F30" s="228"/>
      <c r="G30" s="227"/>
      <c r="H30" s="90"/>
      <c r="I30" s="90"/>
      <c r="J30" s="90"/>
    </row>
    <row r="31" spans="1:10" ht="21" thickBot="1">
      <c r="A31" s="345"/>
      <c r="B31" s="236" t="s">
        <v>942</v>
      </c>
      <c r="C31" s="237">
        <f>SUM(F10,F16,F22)</f>
        <v>31684</v>
      </c>
      <c r="D31" s="238">
        <f t="shared" si="0"/>
        <v>7.2470862065652869E-2</v>
      </c>
      <c r="E31" s="239" t="str">
        <f>IF(D31&gt;0.6,"Kļūda","Atbilst")</f>
        <v>Atbilst</v>
      </c>
      <c r="F31" s="228"/>
      <c r="G31" s="227"/>
      <c r="H31" s="90"/>
      <c r="I31" s="90"/>
      <c r="J31" s="90"/>
    </row>
    <row r="32" spans="1:10" ht="20.25">
      <c r="A32" s="206"/>
      <c r="B32" s="227"/>
      <c r="C32" s="227"/>
      <c r="D32" s="228"/>
      <c r="E32" s="228"/>
      <c r="F32" s="228"/>
      <c r="G32" s="227"/>
    </row>
    <row r="33" spans="1:7" ht="20.25">
      <c r="A33" s="206"/>
      <c r="B33" s="227"/>
      <c r="C33" s="227"/>
      <c r="D33" s="228"/>
      <c r="E33" s="228"/>
      <c r="F33" s="228"/>
      <c r="G33" s="227"/>
    </row>
    <row r="34" spans="1:7" ht="20.25">
      <c r="A34" s="206"/>
      <c r="B34" s="227"/>
      <c r="C34" s="227"/>
      <c r="D34" s="228"/>
      <c r="E34" s="228"/>
      <c r="F34" s="228"/>
      <c r="G34" s="227"/>
    </row>
    <row r="35" spans="1:7" ht="20.25">
      <c r="A35" s="206"/>
      <c r="B35" s="227"/>
      <c r="C35" s="227"/>
      <c r="D35" s="228"/>
      <c r="E35" s="228"/>
      <c r="F35" s="228"/>
      <c r="G35" s="227"/>
    </row>
    <row r="36" spans="1:7" ht="20.25">
      <c r="A36" s="240" t="s">
        <v>1431</v>
      </c>
      <c r="B36" s="240"/>
      <c r="C36" s="240"/>
      <c r="D36" s="241"/>
      <c r="E36" s="241"/>
      <c r="F36" s="241"/>
      <c r="G36" s="240"/>
    </row>
    <row r="37" spans="1:7" ht="20.25">
      <c r="A37" s="240" t="s">
        <v>1428</v>
      </c>
      <c r="B37" s="240"/>
      <c r="C37" s="240"/>
      <c r="D37" s="241"/>
      <c r="E37" s="241"/>
      <c r="F37" s="241"/>
      <c r="G37" s="240"/>
    </row>
    <row r="38" spans="1:7" ht="20.25">
      <c r="A38" s="240" t="s">
        <v>1429</v>
      </c>
      <c r="B38" s="240"/>
      <c r="C38" s="240"/>
      <c r="D38" s="241" t="s">
        <v>1430</v>
      </c>
      <c r="E38" s="241"/>
      <c r="F38" s="241"/>
      <c r="G38" s="227"/>
    </row>
    <row r="39" spans="1:7" ht="18.75">
      <c r="A39" s="203"/>
      <c r="B39" s="204"/>
      <c r="C39" s="204"/>
      <c r="D39" s="205"/>
      <c r="E39" s="205"/>
      <c r="F39" s="205"/>
      <c r="G39" s="204"/>
    </row>
  </sheetData>
  <mergeCells count="8">
    <mergeCell ref="A1:G1"/>
    <mergeCell ref="A3:A4"/>
    <mergeCell ref="A26:A31"/>
    <mergeCell ref="F3:G3"/>
    <mergeCell ref="B3:B4"/>
    <mergeCell ref="C3:C4"/>
    <mergeCell ref="D3:D4"/>
    <mergeCell ref="E3:E4"/>
  </mergeCells>
  <pageMargins left="0.70866141732283472" right="0.70866141732283472" top="0.74803149606299213" bottom="0.74803149606299213" header="0.31496062992125984" footer="0.31496062992125984"/>
  <pageSetup paperSize="9" scale="52" firstPageNumber="37" orientation="portrait" useFirstPageNumber="1"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M38"/>
  <sheetViews>
    <sheetView workbookViewId="0">
      <selection activeCell="B29" sqref="B29"/>
    </sheetView>
  </sheetViews>
  <sheetFormatPr defaultRowHeight="15"/>
  <cols>
    <col min="7" max="8" width="9.140625" customWidth="1"/>
    <col min="9" max="9" width="12.85546875" customWidth="1"/>
  </cols>
  <sheetData>
    <row r="5" spans="1:13" ht="15" customHeight="1">
      <c r="A5" s="351" t="s">
        <v>980</v>
      </c>
      <c r="B5" s="351"/>
      <c r="C5" s="351"/>
      <c r="D5" s="351"/>
      <c r="E5" s="351"/>
      <c r="F5" s="351"/>
      <c r="G5" s="351"/>
      <c r="H5" s="351"/>
      <c r="I5" s="351"/>
      <c r="J5" s="150"/>
      <c r="K5" s="150"/>
      <c r="L5" s="150"/>
      <c r="M5" s="150"/>
    </row>
    <row r="6" spans="1:13" ht="15.75">
      <c r="A6" s="174"/>
      <c r="B6" s="174"/>
      <c r="C6" s="174"/>
      <c r="D6" s="174"/>
      <c r="E6" s="174"/>
      <c r="F6" s="174"/>
      <c r="G6" s="174"/>
      <c r="H6" s="174"/>
      <c r="I6" s="174"/>
      <c r="J6" s="150"/>
      <c r="K6" s="150"/>
      <c r="L6" s="150"/>
      <c r="M6" s="150"/>
    </row>
    <row r="7" spans="1:13" ht="15.75">
      <c r="A7" s="174"/>
      <c r="B7" s="174"/>
      <c r="C7" s="174"/>
      <c r="D7" s="174"/>
      <c r="E7" s="174"/>
      <c r="F7" s="174"/>
      <c r="G7" s="174"/>
      <c r="H7" s="174"/>
      <c r="I7" s="174"/>
      <c r="J7" s="150"/>
      <c r="K7" s="150"/>
      <c r="L7" s="150"/>
      <c r="M7" s="150"/>
    </row>
    <row r="8" spans="1:13" ht="15.75">
      <c r="A8" s="174" t="s">
        <v>981</v>
      </c>
      <c r="B8" s="174"/>
      <c r="C8" s="174"/>
      <c r="D8" s="174"/>
      <c r="E8" s="174"/>
      <c r="F8" s="174"/>
      <c r="G8" s="174"/>
      <c r="H8" s="174"/>
      <c r="I8" s="174"/>
      <c r="J8" s="175"/>
      <c r="K8" s="150"/>
      <c r="L8" s="150"/>
      <c r="M8" s="150"/>
    </row>
    <row r="9" spans="1:13" ht="15.75">
      <c r="A9" s="174"/>
      <c r="B9" s="174"/>
      <c r="C9" s="174"/>
      <c r="D9" s="174"/>
      <c r="E9" s="174"/>
      <c r="F9" s="174"/>
      <c r="G9" s="174"/>
      <c r="H9" s="174"/>
      <c r="I9" s="174"/>
      <c r="J9" s="175"/>
      <c r="K9" s="150"/>
      <c r="L9" s="150"/>
      <c r="M9" s="150"/>
    </row>
    <row r="10" spans="1:13" ht="19.5" customHeight="1">
      <c r="A10" s="174"/>
      <c r="B10" s="176"/>
      <c r="C10" s="176"/>
      <c r="D10" s="176"/>
      <c r="E10" s="176"/>
      <c r="F10" s="177" t="s">
        <v>982</v>
      </c>
      <c r="G10" s="177"/>
      <c r="H10" s="177"/>
      <c r="I10" s="174"/>
      <c r="J10" s="175"/>
      <c r="K10" s="150"/>
      <c r="L10" s="150"/>
      <c r="M10" s="150"/>
    </row>
    <row r="11" spans="1:13" ht="22.5" customHeight="1">
      <c r="A11" s="174" t="s">
        <v>983</v>
      </c>
      <c r="B11" s="178"/>
      <c r="C11" s="178"/>
      <c r="D11" s="179"/>
      <c r="E11" s="179"/>
      <c r="F11" s="179"/>
      <c r="G11" s="179"/>
      <c r="H11" s="174" t="s">
        <v>984</v>
      </c>
      <c r="I11" s="174"/>
      <c r="J11" s="175"/>
      <c r="K11" s="150"/>
      <c r="L11" s="150"/>
      <c r="M11" s="150"/>
    </row>
    <row r="12" spans="1:13" ht="20.25" customHeight="1">
      <c r="A12" s="174" t="s">
        <v>985</v>
      </c>
      <c r="B12" s="178"/>
      <c r="C12" s="178"/>
      <c r="D12" s="178"/>
      <c r="E12" s="178"/>
      <c r="F12" s="178"/>
      <c r="G12" s="178"/>
      <c r="H12" s="174"/>
      <c r="I12" s="174"/>
      <c r="J12" s="175"/>
      <c r="K12" s="150"/>
      <c r="L12" s="150"/>
      <c r="M12" s="150"/>
    </row>
    <row r="13" spans="1:13" ht="24" customHeight="1">
      <c r="A13" s="180" t="s">
        <v>1423</v>
      </c>
      <c r="B13" s="174"/>
      <c r="C13" s="174"/>
      <c r="D13" s="174"/>
      <c r="E13" s="174"/>
      <c r="F13" s="174"/>
      <c r="G13" s="174"/>
      <c r="H13" s="174"/>
      <c r="I13" s="174"/>
      <c r="J13" s="175"/>
      <c r="K13" s="150"/>
      <c r="L13" s="150"/>
      <c r="M13" s="150"/>
    </row>
    <row r="14" spans="1:13" ht="24.75" customHeight="1">
      <c r="A14" s="180" t="s">
        <v>1424</v>
      </c>
      <c r="B14" s="174"/>
      <c r="C14" s="174"/>
      <c r="D14" s="174"/>
      <c r="E14" s="174"/>
      <c r="F14" s="174"/>
      <c r="G14" s="174"/>
      <c r="H14" s="174"/>
      <c r="I14" s="174"/>
      <c r="J14" s="175"/>
      <c r="K14" s="150"/>
      <c r="L14" s="150"/>
      <c r="M14" s="150"/>
    </row>
    <row r="15" spans="1:13" ht="24.75" customHeight="1">
      <c r="A15" s="180" t="s">
        <v>1425</v>
      </c>
      <c r="B15" s="174"/>
      <c r="C15" s="174"/>
      <c r="D15" s="174"/>
      <c r="E15" s="174"/>
      <c r="F15" s="174"/>
      <c r="G15" s="174"/>
      <c r="H15" s="174"/>
      <c r="I15" s="174"/>
      <c r="J15" s="175"/>
      <c r="K15" s="150"/>
      <c r="L15" s="150"/>
      <c r="M15" s="150"/>
    </row>
    <row r="16" spans="1:13" ht="15.75">
      <c r="A16" s="174"/>
      <c r="B16" s="174"/>
      <c r="C16" s="174"/>
      <c r="D16" s="174"/>
      <c r="E16" s="174"/>
      <c r="F16" s="174"/>
      <c r="G16" s="174"/>
      <c r="H16" s="174"/>
      <c r="I16" s="174"/>
      <c r="J16" s="150"/>
      <c r="K16" s="150"/>
      <c r="L16" s="150"/>
      <c r="M16" s="150"/>
    </row>
    <row r="17" spans="1:13" ht="15.75">
      <c r="A17" s="174"/>
      <c r="B17" s="174"/>
      <c r="C17" s="174"/>
      <c r="D17" s="174"/>
      <c r="E17" s="174"/>
      <c r="F17" s="174"/>
      <c r="G17" s="174"/>
      <c r="H17" s="174"/>
      <c r="I17" s="174"/>
      <c r="J17" s="150"/>
      <c r="K17" s="150"/>
      <c r="L17" s="150"/>
      <c r="M17" s="150"/>
    </row>
    <row r="18" spans="1:13" ht="15.75">
      <c r="A18" s="174"/>
      <c r="B18" s="174"/>
      <c r="C18" s="174"/>
      <c r="D18" s="174"/>
      <c r="E18" s="174"/>
      <c r="F18" s="174"/>
      <c r="G18" s="174"/>
      <c r="H18" s="174"/>
      <c r="I18" s="174"/>
      <c r="J18" s="150"/>
      <c r="K18" s="150"/>
      <c r="L18" s="150"/>
      <c r="M18" s="150"/>
    </row>
    <row r="19" spans="1:13" ht="15.75">
      <c r="A19" s="174"/>
      <c r="B19" s="174"/>
      <c r="C19" s="174"/>
      <c r="D19" s="174"/>
      <c r="E19" s="174"/>
      <c r="F19" s="174"/>
      <c r="G19" s="174"/>
      <c r="H19" s="174"/>
      <c r="I19" s="174"/>
      <c r="J19" s="150"/>
      <c r="K19" s="150"/>
      <c r="L19" s="150"/>
      <c r="M19" s="150"/>
    </row>
    <row r="20" spans="1:13" ht="15.75">
      <c r="A20" s="179"/>
      <c r="B20" s="179"/>
      <c r="C20" s="179"/>
      <c r="D20" s="179"/>
      <c r="E20" s="174" t="s">
        <v>986</v>
      </c>
      <c r="F20" s="174"/>
      <c r="G20" s="174"/>
      <c r="H20" s="174"/>
      <c r="I20" s="174"/>
      <c r="J20" s="150"/>
      <c r="K20" s="150"/>
      <c r="L20" s="150"/>
      <c r="M20" s="150"/>
    </row>
    <row r="21" spans="1:13" ht="15.75">
      <c r="A21" s="174"/>
      <c r="B21" s="174"/>
      <c r="C21" s="174"/>
      <c r="D21" s="174"/>
      <c r="E21" s="174"/>
      <c r="F21" s="174"/>
      <c r="G21" s="174"/>
      <c r="H21" s="174"/>
      <c r="I21" s="174"/>
      <c r="J21" s="150"/>
      <c r="K21" s="150"/>
      <c r="L21" s="150"/>
      <c r="M21" s="150"/>
    </row>
    <row r="22" spans="1:13" ht="15.75">
      <c r="A22" s="179"/>
      <c r="B22" s="179"/>
      <c r="C22" s="179"/>
      <c r="D22" s="179"/>
      <c r="E22" s="174" t="s">
        <v>987</v>
      </c>
      <c r="F22" s="174"/>
      <c r="G22" s="174"/>
      <c r="H22" s="174"/>
      <c r="I22" s="174"/>
      <c r="J22" s="150"/>
      <c r="K22" s="150"/>
      <c r="L22" s="150"/>
      <c r="M22" s="150"/>
    </row>
    <row r="23" spans="1:13" ht="15.75">
      <c r="A23" s="174"/>
      <c r="B23" s="174"/>
      <c r="C23" s="174"/>
      <c r="D23" s="174"/>
      <c r="E23" s="174"/>
      <c r="F23" s="174"/>
      <c r="G23" s="174"/>
      <c r="H23" s="174"/>
      <c r="I23" s="174"/>
      <c r="J23" s="150"/>
      <c r="K23" s="150"/>
      <c r="L23" s="150"/>
      <c r="M23" s="150"/>
    </row>
    <row r="24" spans="1:13" ht="15.75">
      <c r="A24" s="179"/>
      <c r="B24" s="179"/>
      <c r="C24" s="179"/>
      <c r="D24" s="179"/>
      <c r="E24" s="174" t="s">
        <v>988</v>
      </c>
      <c r="F24" s="174"/>
      <c r="G24" s="174"/>
      <c r="H24" s="174"/>
      <c r="I24" s="174"/>
      <c r="J24" s="150"/>
      <c r="K24" s="150"/>
      <c r="L24" s="150"/>
      <c r="M24" s="150"/>
    </row>
    <row r="25" spans="1:13">
      <c r="A25" s="150"/>
      <c r="B25" s="150"/>
      <c r="C25" s="150"/>
      <c r="D25" s="150"/>
      <c r="E25" s="150"/>
      <c r="F25" s="150"/>
      <c r="G25" s="150"/>
      <c r="H25" s="150"/>
      <c r="I25" s="150"/>
      <c r="J25" s="150"/>
      <c r="K25" s="150"/>
      <c r="L25" s="150"/>
      <c r="M25" s="150"/>
    </row>
    <row r="34" spans="1:8" ht="15.75">
      <c r="H34" s="174"/>
    </row>
    <row r="35" spans="1:8" ht="15.75">
      <c r="H35" s="174"/>
    </row>
    <row r="36" spans="1:8" ht="15.75">
      <c r="H36" s="174"/>
    </row>
    <row r="37" spans="1:8" ht="15.75">
      <c r="A37" s="174"/>
      <c r="B37" s="174"/>
      <c r="C37" s="174"/>
      <c r="D37" s="174"/>
      <c r="E37" s="174"/>
      <c r="F37" s="174"/>
      <c r="G37" s="174"/>
      <c r="H37" s="174"/>
    </row>
    <row r="38" spans="1:8" ht="15.75">
      <c r="A38" s="174"/>
      <c r="B38" s="174"/>
      <c r="C38" s="174"/>
      <c r="D38" s="174"/>
      <c r="E38" s="174"/>
      <c r="F38" s="174"/>
      <c r="G38" s="174"/>
      <c r="H38" s="174"/>
    </row>
  </sheetData>
  <mergeCells count="1">
    <mergeCell ref="A5:I5"/>
  </mergeCells>
  <printOptions horizontalCentered="1"/>
  <pageMargins left="0.82677165354330717" right="0.62992125984251968" top="0.35433070866141736" bottom="0.74803149606299213" header="0.31496062992125984" footer="0.31496062992125984"/>
  <pageSetup paperSize="9" firstPageNumber="38" orientation="portrait" useFirstPageNumber="1"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Satura radītājs</vt:lpstr>
      <vt:lpstr>Vispārējā informācija</vt:lpstr>
      <vt:lpstr>Esošā situācija</vt:lpstr>
      <vt:lpstr>APP pasākumi</vt:lpstr>
      <vt:lpstr>Mērķa grupa</vt:lpstr>
      <vt:lpstr>Filtri 1</vt:lpstr>
      <vt:lpstr>Filtri 2</vt:lpstr>
      <vt:lpstr>Budžets</vt:lpstr>
      <vt:lpstr>Apliecinājums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Maija Butlere-Bērziņa</dc:creator>
  <cp:lastModifiedBy>Elīna Gaile</cp:lastModifiedBy>
  <cp:revision/>
  <cp:lastPrinted>2017-08-15T11:18:08Z</cp:lastPrinted>
  <dcterms:created xsi:type="dcterms:W3CDTF">2016-12-30T08:31:57Z</dcterms:created>
  <dcterms:modified xsi:type="dcterms:W3CDTF">2017-08-21T06:55:16Z</dcterms:modified>
</cp:coreProperties>
</file>